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502"/>
  <workbookPr/>
  <mc:AlternateContent xmlns:mc="http://schemas.openxmlformats.org/markup-compatibility/2006">
    <mc:Choice Requires="x15">
      <x15ac:absPath xmlns:x15ac="http://schemas.microsoft.com/office/spreadsheetml/2010/11/ac" url="/Users/sianberry/Downloads/"/>
    </mc:Choice>
  </mc:AlternateContent>
  <bookViews>
    <workbookView xWindow="1140" yWindow="460" windowWidth="23060" windowHeight="15920"/>
  </bookViews>
  <sheets>
    <sheet name="Table 1"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67" i="1" l="1"/>
  <c r="D67" i="1"/>
  <c r="E67" i="1"/>
  <c r="F67" i="1"/>
  <c r="C67" i="1"/>
  <c r="G38" i="1"/>
  <c r="G39" i="1"/>
  <c r="G40" i="1"/>
  <c r="G41" i="1"/>
  <c r="G42" i="1"/>
  <c r="G44" i="1"/>
  <c r="G45" i="1"/>
  <c r="G46" i="1"/>
  <c r="G47" i="1"/>
  <c r="G70" i="1"/>
  <c r="G6" i="1"/>
  <c r="G8" i="1"/>
  <c r="G9" i="1"/>
  <c r="G12" i="1"/>
  <c r="G13" i="1"/>
  <c r="G16" i="1"/>
  <c r="G20" i="1"/>
  <c r="G22" i="1"/>
  <c r="G23" i="1"/>
  <c r="G24" i="1"/>
  <c r="G25" i="1"/>
  <c r="G27" i="1"/>
  <c r="G36" i="1"/>
  <c r="G69" i="1"/>
  <c r="G68" i="1"/>
  <c r="D69" i="1"/>
  <c r="E69" i="1"/>
  <c r="F6" i="1"/>
  <c r="F8" i="1"/>
  <c r="F9" i="1"/>
  <c r="F10" i="1"/>
  <c r="F12" i="1"/>
  <c r="F13" i="1"/>
  <c r="F16" i="1"/>
  <c r="F20" i="1"/>
  <c r="F22" i="1"/>
  <c r="F23" i="1"/>
  <c r="F24" i="1"/>
  <c r="F25" i="1"/>
  <c r="F27" i="1"/>
  <c r="F36" i="1"/>
  <c r="F69" i="1"/>
  <c r="C69" i="1"/>
  <c r="F38" i="1"/>
  <c r="F39" i="1"/>
  <c r="F40" i="1"/>
  <c r="F41" i="1"/>
  <c r="F42" i="1"/>
  <c r="F44" i="1"/>
  <c r="F45" i="1"/>
  <c r="F46" i="1"/>
  <c r="F47" i="1"/>
  <c r="F70" i="1"/>
  <c r="D70" i="1"/>
  <c r="E70" i="1"/>
  <c r="C70" i="1"/>
  <c r="D68" i="1"/>
  <c r="E68" i="1"/>
  <c r="F68" i="1"/>
  <c r="C68" i="1"/>
  <c r="C66" i="1"/>
  <c r="G50" i="1"/>
  <c r="G51" i="1"/>
  <c r="G52" i="1"/>
  <c r="G53" i="1"/>
  <c r="G58" i="1"/>
  <c r="G60" i="1"/>
  <c r="G64" i="1"/>
  <c r="G65" i="1"/>
  <c r="G66" i="1"/>
  <c r="F50" i="1"/>
  <c r="F51" i="1"/>
  <c r="F52" i="1"/>
  <c r="F53" i="1"/>
  <c r="F60" i="1"/>
  <c r="F64" i="1"/>
  <c r="F65" i="1"/>
  <c r="F66" i="1"/>
  <c r="D66" i="1"/>
  <c r="E66" i="1"/>
  <c r="N8" i="1"/>
</calcChain>
</file>

<file path=xl/sharedStrings.xml><?xml version="1.0" encoding="utf-8"?>
<sst xmlns="http://schemas.openxmlformats.org/spreadsheetml/2006/main" count="381" uniqueCount="196">
  <si>
    <r>
      <rPr>
        <b/>
        <sz val="11"/>
        <rFont val="Calibri"/>
        <family val="2"/>
      </rPr>
      <t>Estate regeneration schemes in London with full or outline planning permission and/or named in a GLA funding contract (as at 9 March 2018)</t>
    </r>
  </si>
  <si>
    <r>
      <rPr>
        <b/>
        <sz val="11"/>
        <rFont val="Arial"/>
        <family val="2"/>
      </rPr>
      <t>Estate/scheme</t>
    </r>
  </si>
  <si>
    <r>
      <rPr>
        <b/>
        <sz val="11"/>
        <rFont val="Arial"/>
        <family val="2"/>
      </rPr>
      <t>Borough</t>
    </r>
  </si>
  <si>
    <r>
      <rPr>
        <b/>
        <sz val="11"/>
        <rFont val="Arial"/>
        <family val="2"/>
      </rPr>
      <t>Proposed number of new homes</t>
    </r>
  </si>
  <si>
    <r>
      <rPr>
        <b/>
        <sz val="11"/>
        <rFont val="Arial"/>
        <family val="2"/>
      </rPr>
      <t xml:space="preserve">Planning permission (F - full, O - outline, N
</t>
    </r>
    <r>
      <rPr>
        <b/>
        <sz val="11"/>
        <rFont val="Arial"/>
        <family val="2"/>
      </rPr>
      <t>- none)</t>
    </r>
  </si>
  <si>
    <r>
      <rPr>
        <b/>
        <sz val="11"/>
        <rFont val="Arial"/>
        <family val="2"/>
      </rPr>
      <t xml:space="preserve">Scheme named in signed
</t>
    </r>
    <r>
      <rPr>
        <b/>
        <sz val="11"/>
        <rFont val="Arial"/>
        <family val="2"/>
      </rPr>
      <t>contract? (Y/N)</t>
    </r>
  </si>
  <si>
    <r>
      <rPr>
        <b/>
        <sz val="11"/>
        <rFont val="Arial"/>
        <family val="2"/>
      </rPr>
      <t>Date contract signed</t>
    </r>
  </si>
  <si>
    <r>
      <rPr>
        <b/>
        <sz val="11"/>
        <rFont val="Arial"/>
        <family val="2"/>
      </rPr>
      <t>Partner(s) named in contract</t>
    </r>
  </si>
  <si>
    <r>
      <rPr>
        <sz val="10"/>
        <rFont val="Calibri"/>
        <family val="2"/>
      </rPr>
      <t>Camden</t>
    </r>
  </si>
  <si>
    <r>
      <rPr>
        <sz val="10"/>
        <rFont val="Calibri"/>
        <family val="2"/>
      </rPr>
      <t>O</t>
    </r>
  </si>
  <si>
    <r>
      <rPr>
        <sz val="10"/>
        <rFont val="Calibri"/>
        <family val="2"/>
      </rPr>
      <t>y</t>
    </r>
  </si>
  <si>
    <r>
      <rPr>
        <sz val="10"/>
        <rFont val="Calibri"/>
        <family val="2"/>
      </rPr>
      <t>London Borough of Camden</t>
    </r>
  </si>
  <si>
    <r>
      <rPr>
        <sz val="10"/>
        <rFont val="Calibri"/>
        <family val="2"/>
      </rPr>
      <t>Tower Hamlets</t>
    </r>
  </si>
  <si>
    <r>
      <rPr>
        <sz val="10"/>
        <rFont val="Calibri"/>
        <family val="2"/>
      </rPr>
      <t>Y</t>
    </r>
  </si>
  <si>
    <r>
      <rPr>
        <sz val="10"/>
        <rFont val="Calibri"/>
        <family val="2"/>
      </rPr>
      <t>Poplar HARCA Limited</t>
    </r>
  </si>
  <si>
    <r>
      <rPr>
        <sz val="10"/>
        <rFont val="Calibri"/>
        <family val="2"/>
      </rPr>
      <t>F</t>
    </r>
  </si>
  <si>
    <r>
      <rPr>
        <sz val="10"/>
        <rFont val="Calibri"/>
        <family val="2"/>
      </rPr>
      <t>Enfield</t>
    </r>
  </si>
  <si>
    <r>
      <rPr>
        <sz val="10"/>
        <rFont val="Calibri"/>
        <family val="2"/>
      </rPr>
      <t>Newlon HA and Countryside</t>
    </r>
  </si>
  <si>
    <r>
      <rPr>
        <sz val="10"/>
        <rFont val="Calibri"/>
        <family val="2"/>
      </rPr>
      <t>Bexley</t>
    </r>
  </si>
  <si>
    <r>
      <rPr>
        <sz val="10"/>
        <rFont val="Calibri"/>
        <family val="2"/>
      </rPr>
      <t>N</t>
    </r>
  </si>
  <si>
    <r>
      <rPr>
        <sz val="10"/>
        <rFont val="Calibri"/>
        <family val="2"/>
      </rPr>
      <t>Orbit Group Limited</t>
    </r>
  </si>
  <si>
    <r>
      <rPr>
        <sz val="10"/>
        <rFont val="Calibri"/>
        <family val="2"/>
      </rPr>
      <t>Southwark</t>
    </r>
  </si>
  <si>
    <r>
      <rPr>
        <sz val="10"/>
        <rFont val="Calibri"/>
        <family val="2"/>
      </rPr>
      <t>Notting Hill Housing Trust</t>
    </r>
  </si>
  <si>
    <r>
      <rPr>
        <sz val="10"/>
        <rFont val="Calibri"/>
        <family val="2"/>
      </rPr>
      <t>Swan Housing Association</t>
    </r>
  </si>
  <si>
    <r>
      <rPr>
        <sz val="10"/>
        <rFont val="Calibri"/>
        <family val="2"/>
      </rPr>
      <t>Kingston</t>
    </r>
  </si>
  <si>
    <r>
      <rPr>
        <sz val="10"/>
        <rFont val="Calibri"/>
        <family val="2"/>
      </rPr>
      <t>Royal Borough of Kingston upon Thames</t>
    </r>
  </si>
  <si>
    <r>
      <rPr>
        <sz val="10"/>
        <rFont val="Calibri"/>
        <family val="2"/>
      </rPr>
      <t>Hackney</t>
    </r>
  </si>
  <si>
    <r>
      <rPr>
        <sz val="10"/>
        <rFont val="Calibri"/>
        <family val="2"/>
      </rPr>
      <t>Greenwich</t>
    </r>
  </si>
  <si>
    <r>
      <rPr>
        <sz val="10"/>
        <rFont val="Calibri"/>
        <family val="2"/>
      </rPr>
      <t>PA Housing</t>
    </r>
  </si>
  <si>
    <r>
      <rPr>
        <sz val="10"/>
        <rFont val="Calibri"/>
        <family val="2"/>
      </rPr>
      <t>Lambeth</t>
    </r>
  </si>
  <si>
    <r>
      <rPr>
        <sz val="10"/>
        <rFont val="Calibri"/>
        <family val="2"/>
      </rPr>
      <t>London Borough of Lambeth</t>
    </r>
  </si>
  <si>
    <r>
      <rPr>
        <sz val="10"/>
        <rFont val="Calibri"/>
        <family val="2"/>
      </rPr>
      <t>Ealing</t>
    </r>
  </si>
  <si>
    <r>
      <rPr>
        <sz val="10"/>
        <rFont val="Calibri"/>
        <family val="2"/>
      </rPr>
      <t>Westminster</t>
    </r>
  </si>
  <si>
    <r>
      <rPr>
        <sz val="10"/>
        <rFont val="Calibri"/>
        <family val="2"/>
      </rPr>
      <t>Peabody Trust</t>
    </r>
  </si>
  <si>
    <r>
      <rPr>
        <sz val="10"/>
        <rFont val="Calibri"/>
        <family val="2"/>
      </rPr>
      <t>Lewisham</t>
    </r>
  </si>
  <si>
    <r>
      <rPr>
        <sz val="10"/>
        <rFont val="Calibri"/>
        <family val="2"/>
      </rPr>
      <t>Peabody</t>
    </r>
  </si>
  <si>
    <r>
      <rPr>
        <sz val="10"/>
        <rFont val="Calibri"/>
        <family val="2"/>
      </rPr>
      <t>Catalyst Housing Limited</t>
    </r>
  </si>
  <si>
    <r>
      <rPr>
        <sz val="10"/>
        <rFont val="Calibri"/>
        <family val="2"/>
      </rPr>
      <t>Barking &amp; Dagenham</t>
    </r>
  </si>
  <si>
    <r>
      <rPr>
        <sz val="10"/>
        <rFont val="Calibri"/>
        <family val="2"/>
      </rPr>
      <t>East Thames (now L&amp;Q)</t>
    </r>
  </si>
  <si>
    <r>
      <rPr>
        <sz val="10"/>
        <rFont val="Calibri"/>
        <family val="2"/>
      </rPr>
      <t>London Borough of Barking and Dagenham</t>
    </r>
  </si>
  <si>
    <r>
      <rPr>
        <sz val="10"/>
        <rFont val="Calibri"/>
        <family val="2"/>
      </rPr>
      <t>Barnet</t>
    </r>
  </si>
  <si>
    <r>
      <rPr>
        <sz val="10"/>
        <rFont val="Calibri"/>
        <family val="2"/>
      </rPr>
      <t>Genesis Housing Association Limited</t>
    </r>
  </si>
  <si>
    <r>
      <rPr>
        <sz val="10"/>
        <rFont val="Calibri"/>
        <family val="2"/>
      </rPr>
      <t>A2Dominion Homes Ltd with Rydon/FABRICA</t>
    </r>
  </si>
  <si>
    <r>
      <rPr>
        <sz val="10"/>
        <rFont val="Calibri"/>
        <family val="2"/>
      </rPr>
      <t>Notting Hill</t>
    </r>
  </si>
  <si>
    <r>
      <rPr>
        <sz val="10"/>
        <rFont val="Calibri"/>
        <family val="2"/>
      </rPr>
      <t>Richmond upon Thames</t>
    </r>
  </si>
  <si>
    <r>
      <rPr>
        <sz val="10"/>
        <rFont val="Calibri"/>
        <family val="2"/>
      </rPr>
      <t>Richmond Housing Partnership Limited</t>
    </r>
  </si>
  <si>
    <r>
      <rPr>
        <sz val="10"/>
        <rFont val="Calibri"/>
        <family val="2"/>
      </rPr>
      <t>Merton</t>
    </r>
  </si>
  <si>
    <r>
      <rPr>
        <sz val="10"/>
        <rFont val="Calibri"/>
        <family val="2"/>
      </rPr>
      <t>Clarion Housing Group</t>
    </r>
  </si>
  <si>
    <r>
      <rPr>
        <sz val="10"/>
        <rFont val="Calibri"/>
        <family val="2"/>
      </rPr>
      <t>One Housing Group Limited</t>
    </r>
  </si>
  <si>
    <r>
      <rPr>
        <sz val="10"/>
        <rFont val="Calibri"/>
        <family val="2"/>
      </rPr>
      <t>Hammersmith &amp; Fulham</t>
    </r>
  </si>
  <si>
    <r>
      <rPr>
        <sz val="10"/>
        <rFont val="Calibri"/>
        <family val="2"/>
      </rPr>
      <t>Southern Housing Group</t>
    </r>
  </si>
  <si>
    <r>
      <rPr>
        <sz val="10"/>
        <rFont val="Calibri"/>
        <family val="2"/>
      </rPr>
      <t>The Guinness Partnership Limited</t>
    </r>
  </si>
  <si>
    <r>
      <rPr>
        <sz val="10"/>
        <rFont val="Calibri"/>
        <family val="2"/>
      </rPr>
      <t>Waltham Forest</t>
    </r>
  </si>
  <si>
    <r>
      <rPr>
        <sz val="10"/>
        <rFont val="Calibri"/>
        <family val="2"/>
      </rPr>
      <t>LB Waltham Forest</t>
    </r>
  </si>
  <si>
    <r>
      <rPr>
        <sz val="10"/>
        <rFont val="Calibri"/>
        <family val="2"/>
      </rPr>
      <t>Havering</t>
    </r>
  </si>
  <si>
    <r>
      <rPr>
        <sz val="10"/>
        <rFont val="Calibri"/>
        <family val="2"/>
      </rPr>
      <t>London Borough of Havering Council</t>
    </r>
  </si>
  <si>
    <r>
      <rPr>
        <sz val="10"/>
        <rFont val="Calibri"/>
        <family val="2"/>
      </rPr>
      <t>Clarion</t>
    </r>
  </si>
  <si>
    <r>
      <rPr>
        <sz val="10"/>
        <rFont val="Calibri"/>
        <family val="2"/>
      </rPr>
      <t>London Borough of Havering</t>
    </r>
  </si>
  <si>
    <r>
      <rPr>
        <sz val="10"/>
        <rFont val="Calibri"/>
        <family val="2"/>
      </rPr>
      <t>Network Homes Limited</t>
    </r>
  </si>
  <si>
    <r>
      <rPr>
        <sz val="10"/>
        <rFont val="Calibri"/>
        <family val="2"/>
      </rPr>
      <t>L&amp;Q</t>
    </r>
  </si>
  <si>
    <r>
      <rPr>
        <sz val="10"/>
        <rFont val="Calibri"/>
        <family val="2"/>
      </rPr>
      <t>Brent</t>
    </r>
  </si>
  <si>
    <r>
      <rPr>
        <sz val="10"/>
        <rFont val="Calibri"/>
        <family val="2"/>
      </rPr>
      <t>Notting Hill HT, Network Homes Ltd, L&amp;Q, Catalyst HG</t>
    </r>
  </si>
  <si>
    <r>
      <rPr>
        <sz val="10"/>
        <rFont val="Calibri"/>
        <family val="2"/>
      </rPr>
      <t>Wandsworth</t>
    </r>
  </si>
  <si>
    <r>
      <rPr>
        <sz val="10"/>
        <rFont val="Calibri"/>
        <family val="2"/>
      </rPr>
      <t>Kensington &amp; Chelsea</t>
    </r>
  </si>
  <si>
    <t>Signed off by previous Mayor</t>
  </si>
  <si>
    <t>Not in contract yet</t>
  </si>
  <si>
    <t>Napier House and New Plymouth House</t>
  </si>
  <si>
    <t>Waterloo Estate</t>
  </si>
  <si>
    <t>Elmington Estate</t>
  </si>
  <si>
    <t>Frankham Street</t>
  </si>
  <si>
    <t>St John's Hill</t>
  </si>
  <si>
    <t>Connaught, Morris Walk and Maryon</t>
  </si>
  <si>
    <t>Friary Park</t>
  </si>
  <si>
    <t>Havelock Estate</t>
  </si>
  <si>
    <t>Wornington Green</t>
  </si>
  <si>
    <t>Arthur Street</t>
  </si>
  <si>
    <t>High Path, Eastfields, Ravensbury</t>
  </si>
  <si>
    <t>Orchard Estate (former Mardyke)</t>
  </si>
  <si>
    <t>William Sutton Estate</t>
  </si>
  <si>
    <t>Cressingham</t>
  </si>
  <si>
    <t>Fenwick Estate</t>
  </si>
  <si>
    <t>Grahame Park (phase B Plots 10, 11 &amp; 12)</t>
  </si>
  <si>
    <t>Ham Close</t>
  </si>
  <si>
    <t>Alma Estate</t>
  </si>
  <si>
    <t>Green Man Lane</t>
  </si>
  <si>
    <t>South Acton</t>
  </si>
  <si>
    <t>Aylesbury Estate</t>
  </si>
  <si>
    <t>South Kilburn Estate (various phases)</t>
  </si>
  <si>
    <t>Aberfeldy Estate (phases 4, 5 &amp; 6)</t>
  </si>
  <si>
    <t>Chrisp Street Market</t>
  </si>
  <si>
    <t>Cambridge Road</t>
  </si>
  <si>
    <t>Knights Walk</t>
  </si>
  <si>
    <t>South Lambeth</t>
  </si>
  <si>
    <t>Westbury Estate</t>
  </si>
  <si>
    <t>Gascoigne West (Barking Town Centre)</t>
  </si>
  <si>
    <t>Queen Street Sheltered Housing Scheme</t>
  </si>
  <si>
    <t>Solar, Serena, Sunrise Court Sheltered Housing Scheme</t>
  </si>
  <si>
    <t>Exmouth Estate</t>
  </si>
  <si>
    <t>Abbey Area (phases 1,2 &amp; 3)</t>
  </si>
  <si>
    <t>Agar Grove</t>
  </si>
  <si>
    <t>Marlowe Road Estate</t>
  </si>
  <si>
    <t>Gascoigne Estate (Blocks A1, A2, B1, C1, D1)</t>
  </si>
  <si>
    <t>Rectory Park</t>
  </si>
  <si>
    <t>Lisgar Terrace Phase 4</t>
  </si>
  <si>
    <t>Greenford -Allen Court</t>
  </si>
  <si>
    <t>Loughborough Park</t>
  </si>
  <si>
    <t>Ladderswood Way estate</t>
  </si>
  <si>
    <t>Ocean Estate (Site H)</t>
  </si>
  <si>
    <t>Baroness Road</t>
  </si>
  <si>
    <t>Colville Estate (phases 1 &amp; 2)</t>
  </si>
  <si>
    <t>Dean Gardens (Sherwood Close)</t>
  </si>
  <si>
    <t>Ebury Bridge</t>
  </si>
  <si>
    <t>Greenford- Golflinks</t>
  </si>
  <si>
    <t>Guinness Court, Snowsfields</t>
  </si>
  <si>
    <t>Hanwell - High Lane</t>
  </si>
  <si>
    <t>Holly Street Estate (final phase)</t>
  </si>
  <si>
    <t>Jubilee Street</t>
  </si>
  <si>
    <t>Locksley Estate Site A</t>
  </si>
  <si>
    <t>Maitland Park</t>
  </si>
  <si>
    <t>New Avenue Estate</t>
  </si>
  <si>
    <t>Nightingale Estate</t>
  </si>
  <si>
    <t>Thamesmead (phase 2, Wolvercote Road)</t>
  </si>
  <si>
    <t>Tybalds Estate (Holborn)</t>
  </si>
  <si>
    <t>Woodberry Down Estate</t>
  </si>
  <si>
    <t>Signed off since the end of the consultation on the guidance (14 Mar 2017)</t>
  </si>
  <si>
    <t>(including 16 signed off in the final two months before the decision to offer ballots was announced)</t>
  </si>
  <si>
    <t>(16)</t>
  </si>
  <si>
    <t>Schemes in total</t>
  </si>
  <si>
    <t>Existing council/social housing no.s</t>
  </si>
  <si>
    <t>Planned council/social housing no.s</t>
  </si>
  <si>
    <t>Percentage of social housing in final sceme</t>
  </si>
  <si>
    <t>Planning ref (LDD ID)</t>
  </si>
  <si>
    <t>Heathside and Lethbridge - phases 2-6</t>
  </si>
  <si>
    <t>Notes</t>
  </si>
  <si>
    <t>Existing/planned data does not include Maryon</t>
  </si>
  <si>
    <t>n/a</t>
  </si>
  <si>
    <t>190559 and 165428</t>
  </si>
  <si>
    <t>105108 (phase 1, completed) and 142418 (phase 2)</t>
  </si>
  <si>
    <t>139521 and 139546 and 102645</t>
  </si>
  <si>
    <t>Excludes completed phase 1</t>
  </si>
  <si>
    <t>Outline details given (all phases, total homes 2977)  Borough ref is W01731JS/04</t>
  </si>
  <si>
    <t>370588 (outline) and 239448 (full phase 1a)</t>
  </si>
  <si>
    <t>Details given for outline permission, whole scheme</t>
  </si>
  <si>
    <t>109877 (outline) and 154989 and 155468 and 109879 (full)</t>
  </si>
  <si>
    <t>Details given from outline permission data</t>
  </si>
  <si>
    <t xml:space="preserve">140885 (outline) </t>
  </si>
  <si>
    <t xml:space="preserve">Details given for outline permission. Total homes in outline was 2350 </t>
  </si>
  <si>
    <t>154617 (outline) and 154650 and 130623 (full)</t>
  </si>
  <si>
    <t>Details given for outline permission. Total homes in outline was 2745</t>
  </si>
  <si>
    <t>Net change council/social housing</t>
  </si>
  <si>
    <t>137704 (outline)</t>
  </si>
  <si>
    <t xml:space="preserve">Details given for outline permission. Total homes in whole outline scheme is 1176 (incl 986 market homes and 20 intermediate) </t>
  </si>
  <si>
    <t>Blackwall Reach (Robin Hood Gardens)</t>
  </si>
  <si>
    <t>136130 (outline) and 155850 (details)</t>
  </si>
  <si>
    <t xml:space="preserve">Details given for outline permission. </t>
  </si>
  <si>
    <t>150978 (outline)</t>
  </si>
  <si>
    <t>151031 (full)</t>
  </si>
  <si>
    <t>268868 (full)</t>
  </si>
  <si>
    <t>150379 (outline)</t>
  </si>
  <si>
    <t>126646 (full)</t>
  </si>
  <si>
    <t xml:space="preserve">Data from outline permission. Includes 1575 homes. 0 social, 394 'affordable', 512 intermediate and 669 market homes. </t>
  </si>
  <si>
    <t>Phases 1 and 2 complete - data given here for those. N/a in LDD for further phases  (Oct 2017)</t>
  </si>
  <si>
    <t>124096 (outline) and 124097 (full)</t>
  </si>
  <si>
    <t>149549 (full)</t>
  </si>
  <si>
    <t>Outline total homes is 305.</t>
  </si>
  <si>
    <t>182472 (full, phase 3)</t>
  </si>
  <si>
    <t>Figures given for phase 3 only (others in LDD Oct 2017 are completed). Total homes in full permission is 276. 0 social, 143 'affordable' and 133 intermediate.</t>
  </si>
  <si>
    <t xml:space="preserve">Permission has 368 market homes, 93 'affordable', 56 intermediate. </t>
  </si>
  <si>
    <t>New Union Wharf (Phases 2 and 3) 
(Heron Court, Robin Court, Sandpiper Court, Nightingale Court, Martin Court, Grebe Court and Kingfisher Court)</t>
  </si>
  <si>
    <t xml:space="preserve">Figures given for whole scheme. Total homes 399, 157 market, 47 intermediate, 195 social. </t>
  </si>
  <si>
    <t>Site H not found in LDD Oct 2017</t>
  </si>
  <si>
    <t>Not found in LDD Oct 2017</t>
  </si>
  <si>
    <t>Infill scheme - no demolition</t>
  </si>
  <si>
    <t>122679 (outline) and 150739 (phase 2)</t>
  </si>
  <si>
    <t>Data given for outline of scheme. Total homes in outline permission is 884.</t>
  </si>
  <si>
    <t>Kings Crescent Estate</t>
  </si>
  <si>
    <t>137997 (outline) and 131460 (superceded outline)</t>
  </si>
  <si>
    <t>Total in outline is 490 homes but permission extends to 765. Extent of infill vs demolition is not 100% clear but it seems none of 195 existing homes will be demolished?</t>
  </si>
  <si>
    <t>14634 (outline)</t>
  </si>
  <si>
    <t>?</t>
  </si>
  <si>
    <t xml:space="preserve">113471 (full) 157073 (outline phases 2-8) </t>
  </si>
  <si>
    <t xml:space="preserve">Outline permission for phases 2-8 has only 3242 homes in total, including 1945 market and 648 intermediate. Figures given are for this rather than superseded full permission. </t>
  </si>
  <si>
    <t>Previous refurb and extension scheme permission lapsed. No other records in LDD Oct 2017</t>
  </si>
  <si>
    <t>122758 (lapsed)</t>
  </si>
  <si>
    <t xml:space="preserve">Figures given for permission ref cited - GLA ref 3318, borough ref 14/01295/COFUL. This only includes 273 new homes, 116 market, 26 Intermediate and 129 social. </t>
  </si>
  <si>
    <t>157358 (full)</t>
  </si>
  <si>
    <t>217128 (full)</t>
  </si>
  <si>
    <t>Permission in LDD (Peterhead Court) only has 68 homes. Totals given for this. Mayor's total may include completed phases?</t>
  </si>
  <si>
    <t>570 council homes in original tower blocks. Totals for new homes not given in outline record in LDD Oct 2017. Planning permission at GLA ref 3683 says only 400 new homes so cannot tie up.</t>
  </si>
  <si>
    <t>TOTALS - all schemes</t>
  </si>
  <si>
    <t>TOTALS - signed off</t>
  </si>
  <si>
    <t>TOTALS - signed off by prev mayor</t>
  </si>
  <si>
    <t>TOTALS - signed off by Sadiq Khan</t>
  </si>
  <si>
    <t>EXCEL ADAPTED FROM FOI RELEASE WITH DETAILS (WHERE AVAILABLE) FROM LONDON DEVELOPMENT DATABASE RELEASE OCT 2017</t>
  </si>
  <si>
    <t>https://data.london.gov.uk/dataset/london-development-database-sql-extract</t>
  </si>
  <si>
    <t>TOTALS - still to be signed off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</si>
</sst>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4" x14ac:knownFonts="1">
    <font>
      <sz val="10"/>
      <color rgb="FF000000"/>
      <name val="Times New Roman"/>
      <charset val="204"/>
    </font>
    <font>
      <b/>
      <sz val="11"/>
      <name val="Calibri"/>
      <family val="2"/>
    </font>
    <font>
      <b/>
      <sz val="11"/>
      <name val="Arial"/>
      <family val="2"/>
    </font>
    <font>
      <sz val="10"/>
      <name val="Calibri"/>
      <family val="2"/>
    </font>
    <font>
      <sz val="10"/>
      <color rgb="FF000000"/>
      <name val="Calibri"/>
      <family val="2"/>
    </font>
    <font>
      <sz val="11"/>
      <color rgb="FF000000"/>
      <name val="Calibri"/>
      <family val="2"/>
    </font>
    <font>
      <b/>
      <sz val="11"/>
      <color rgb="FF000000"/>
      <name val="Arial"/>
      <family val="2"/>
    </font>
    <font>
      <b/>
      <sz val="14"/>
      <color rgb="FF000000"/>
      <name val="Arial"/>
      <family val="2"/>
    </font>
    <font>
      <b/>
      <sz val="10"/>
      <name val="Calibri"/>
      <family val="2"/>
    </font>
    <font>
      <sz val="10"/>
      <color rgb="FF000000"/>
      <name val="Calibri"/>
      <family val="2"/>
      <scheme val="minor"/>
    </font>
    <font>
      <b/>
      <sz val="14"/>
      <color theme="1"/>
      <name val="Arial"/>
      <family val="2"/>
    </font>
    <font>
      <sz val="10"/>
      <color rgb="FF000000"/>
      <name val="Times New Roman"/>
      <family val="1"/>
    </font>
    <font>
      <b/>
      <sz val="12"/>
      <name val="Calibri"/>
      <family val="2"/>
    </font>
    <font>
      <b/>
      <sz val="18"/>
      <name val="Calibri"/>
      <family val="2"/>
    </font>
  </fonts>
  <fills count="9">
    <fill>
      <patternFill patternType="none"/>
    </fill>
    <fill>
      <patternFill patternType="gray125"/>
    </fill>
    <fill>
      <patternFill patternType="solid">
        <fgColor rgb="FFB4C6E7"/>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9" tint="0.79998168889431442"/>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auto="1"/>
      </top>
      <bottom/>
      <diagonal/>
    </border>
    <border>
      <left/>
      <right/>
      <top style="thin">
        <color auto="1"/>
      </top>
      <bottom/>
      <diagonal/>
    </border>
  </borders>
  <cellStyleXfs count="2">
    <xf numFmtId="0" fontId="0" fillId="0" borderId="0"/>
    <xf numFmtId="9" fontId="11" fillId="0" borderId="0" applyFont="0" applyFill="0" applyBorder="0" applyAlignment="0" applyProtection="0"/>
  </cellStyleXfs>
  <cellXfs count="63">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2" borderId="1" xfId="0" applyFont="1" applyFill="1" applyBorder="1" applyAlignment="1">
      <alignment horizontal="left" vertical="center" wrapText="1" indent="4"/>
    </xf>
    <xf numFmtId="0" fontId="2" fillId="2" borderId="1" xfId="0" applyFont="1" applyFill="1" applyBorder="1" applyAlignment="1">
      <alignment horizontal="center" vertical="top" wrapText="1"/>
    </xf>
    <xf numFmtId="0" fontId="0" fillId="2" borderId="1" xfId="0" applyFill="1" applyBorder="1" applyAlignment="1">
      <alignment horizontal="center" vertical="top" wrapText="1"/>
    </xf>
    <xf numFmtId="0" fontId="2" fillId="2" borderId="1" xfId="0" applyFont="1" applyFill="1" applyBorder="1" applyAlignment="1">
      <alignment horizontal="left" vertical="center" wrapText="1" indent="2"/>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0" fillId="0" borderId="1" xfId="0" applyFill="1" applyBorder="1" applyAlignment="1">
      <alignment horizontal="left" vertical="center" wrapText="1"/>
    </xf>
    <xf numFmtId="0" fontId="3" fillId="0" borderId="2" xfId="0" applyFont="1" applyFill="1" applyBorder="1" applyAlignment="1">
      <alignment horizontal="left" vertical="top" wrapText="1"/>
    </xf>
    <xf numFmtId="0" fontId="3" fillId="0" borderId="2" xfId="0" applyFont="1" applyFill="1" applyBorder="1" applyAlignment="1">
      <alignment horizontal="center" vertical="top" wrapText="1"/>
    </xf>
    <xf numFmtId="0" fontId="0" fillId="0" borderId="2" xfId="0" applyFill="1" applyBorder="1" applyAlignment="1">
      <alignment horizontal="left" vertical="center" wrapText="1"/>
    </xf>
    <xf numFmtId="164" fontId="4" fillId="3" borderId="1" xfId="0" applyNumberFormat="1" applyFont="1" applyFill="1" applyBorder="1" applyAlignment="1">
      <alignment horizontal="center" vertical="top" shrinkToFit="1"/>
    </xf>
    <xf numFmtId="164" fontId="4" fillId="3" borderId="2" xfId="0" applyNumberFormat="1" applyFont="1" applyFill="1" applyBorder="1" applyAlignment="1">
      <alignment horizontal="center" vertical="top" shrinkToFit="1"/>
    </xf>
    <xf numFmtId="0" fontId="7" fillId="3" borderId="0" xfId="0" applyFont="1" applyFill="1" applyBorder="1" applyAlignment="1">
      <alignment horizontal="left" vertical="top"/>
    </xf>
    <xf numFmtId="0" fontId="6" fillId="0" borderId="0" xfId="0" applyFont="1" applyFill="1" applyBorder="1" applyAlignment="1">
      <alignment horizontal="left" vertical="top"/>
    </xf>
    <xf numFmtId="164" fontId="4" fillId="4" borderId="1" xfId="0" applyNumberFormat="1" applyFont="1" applyFill="1" applyBorder="1" applyAlignment="1">
      <alignment horizontal="center" vertical="top" shrinkToFit="1"/>
    </xf>
    <xf numFmtId="164" fontId="5" fillId="4" borderId="1" xfId="0" applyNumberFormat="1" applyFont="1" applyFill="1" applyBorder="1" applyAlignment="1">
      <alignment horizontal="center" vertical="top" shrinkToFit="1"/>
    </xf>
    <xf numFmtId="0" fontId="7" fillId="4" borderId="0" xfId="0" applyFont="1" applyFill="1" applyBorder="1" applyAlignment="1">
      <alignment horizontal="left" vertical="top"/>
    </xf>
    <xf numFmtId="0" fontId="7" fillId="5" borderId="0" xfId="0" applyFont="1" applyFill="1" applyBorder="1" applyAlignment="1">
      <alignment horizontal="left" vertical="top"/>
    </xf>
    <xf numFmtId="0" fontId="0" fillId="5" borderId="1" xfId="0" applyFill="1" applyBorder="1" applyAlignment="1">
      <alignment horizontal="left" vertical="center" wrapText="1"/>
    </xf>
    <xf numFmtId="0" fontId="0" fillId="5" borderId="2" xfId="0" applyFill="1" applyBorder="1" applyAlignment="1">
      <alignment horizontal="left" vertical="center" wrapText="1"/>
    </xf>
    <xf numFmtId="0" fontId="3" fillId="5" borderId="1" xfId="0" applyFont="1" applyFill="1" applyBorder="1" applyAlignment="1">
      <alignment horizontal="left" vertical="top" wrapText="1" indent="5"/>
    </xf>
    <xf numFmtId="0" fontId="3" fillId="5" borderId="2" xfId="0" applyFont="1" applyFill="1" applyBorder="1" applyAlignment="1">
      <alignment horizontal="left" vertical="top" wrapText="1" indent="5"/>
    </xf>
    <xf numFmtId="0" fontId="3" fillId="4" borderId="1" xfId="0" applyFont="1" applyFill="1" applyBorder="1" applyAlignment="1">
      <alignment horizontal="left" vertical="top" wrapText="1" indent="5"/>
    </xf>
    <xf numFmtId="0" fontId="3" fillId="3" borderId="1" xfId="0" applyFont="1" applyFill="1" applyBorder="1" applyAlignment="1">
      <alignment horizontal="left" vertical="top" wrapText="1" indent="5"/>
    </xf>
    <xf numFmtId="0" fontId="3" fillId="3" borderId="2" xfId="0" applyFont="1" applyFill="1" applyBorder="1" applyAlignment="1">
      <alignment horizontal="left" vertical="top" wrapText="1" indent="5"/>
    </xf>
    <xf numFmtId="0" fontId="8" fillId="0" borderId="1" xfId="0" applyFont="1" applyFill="1" applyBorder="1" applyAlignment="1">
      <alignment horizontal="left" vertical="top" wrapText="1"/>
    </xf>
    <xf numFmtId="0" fontId="8" fillId="0" borderId="2" xfId="0" applyFont="1" applyFill="1" applyBorder="1" applyAlignment="1">
      <alignment horizontal="left" vertical="top" wrapText="1"/>
    </xf>
    <xf numFmtId="1" fontId="9" fillId="0" borderId="1" xfId="0" applyNumberFormat="1" applyFont="1" applyFill="1" applyBorder="1" applyAlignment="1">
      <alignment horizontal="center" vertical="top" shrinkToFit="1"/>
    </xf>
    <xf numFmtId="1" fontId="9" fillId="0" borderId="2" xfId="0" applyNumberFormat="1" applyFont="1" applyFill="1" applyBorder="1" applyAlignment="1">
      <alignment horizontal="center" vertical="top" shrinkToFit="1"/>
    </xf>
    <xf numFmtId="3" fontId="9" fillId="0" borderId="1" xfId="0" applyNumberFormat="1" applyFont="1" applyFill="1" applyBorder="1" applyAlignment="1">
      <alignment horizontal="center" vertical="top" shrinkToFit="1"/>
    </xf>
    <xf numFmtId="0" fontId="3" fillId="6" borderId="1" xfId="0" applyFont="1" applyFill="1" applyBorder="1" applyAlignment="1">
      <alignment horizontal="left" vertical="top" wrapText="1" indent="5"/>
    </xf>
    <xf numFmtId="164" fontId="4" fillId="6" borderId="1" xfId="0" applyNumberFormat="1" applyFont="1" applyFill="1" applyBorder="1" applyAlignment="1">
      <alignment horizontal="center" vertical="top" shrinkToFit="1"/>
    </xf>
    <xf numFmtId="49" fontId="10" fillId="3" borderId="0" xfId="0" applyNumberFormat="1" applyFont="1" applyFill="1" applyBorder="1" applyAlignment="1">
      <alignment horizontal="left" vertical="top"/>
    </xf>
    <xf numFmtId="0" fontId="7" fillId="0" borderId="3" xfId="0" applyFont="1" applyFill="1" applyBorder="1" applyAlignment="1">
      <alignment horizontal="left" vertical="top"/>
    </xf>
    <xf numFmtId="0" fontId="6" fillId="0" borderId="4" xfId="0" applyFont="1" applyFill="1" applyBorder="1" applyAlignment="1">
      <alignment horizontal="left" vertical="top"/>
    </xf>
    <xf numFmtId="0" fontId="0" fillId="0" borderId="4" xfId="0" applyFill="1" applyBorder="1" applyAlignment="1">
      <alignment horizontal="left" vertical="top"/>
    </xf>
    <xf numFmtId="0" fontId="2" fillId="7" borderId="1" xfId="0" applyFont="1" applyFill="1" applyBorder="1" applyAlignment="1">
      <alignment horizontal="center" vertical="top" wrapText="1"/>
    </xf>
    <xf numFmtId="9" fontId="9" fillId="0" borderId="1" xfId="1" applyFont="1" applyFill="1" applyBorder="1" applyAlignment="1">
      <alignment horizontal="center" vertical="top" shrinkToFit="1"/>
    </xf>
    <xf numFmtId="9" fontId="9" fillId="0" borderId="2" xfId="1" applyFont="1" applyFill="1" applyBorder="1" applyAlignment="1">
      <alignment horizontal="center" vertical="top" shrinkToFit="1"/>
    </xf>
    <xf numFmtId="1" fontId="9" fillId="0" borderId="1" xfId="0" applyNumberFormat="1" applyFont="1" applyFill="1" applyBorder="1" applyAlignment="1">
      <alignment horizontal="center" vertical="top" wrapText="1" shrinkToFit="1"/>
    </xf>
    <xf numFmtId="3" fontId="9" fillId="0" borderId="1" xfId="0" applyNumberFormat="1" applyFont="1" applyFill="1" applyBorder="1" applyAlignment="1">
      <alignment horizontal="center" vertical="top" wrapText="1" shrinkToFit="1"/>
    </xf>
    <xf numFmtId="1" fontId="9" fillId="0" borderId="2" xfId="0" applyNumberFormat="1" applyFont="1" applyFill="1" applyBorder="1" applyAlignment="1">
      <alignment horizontal="center" vertical="top" wrapText="1" shrinkToFit="1"/>
    </xf>
    <xf numFmtId="0" fontId="0" fillId="0" borderId="0" xfId="0" applyFill="1" applyBorder="1" applyAlignment="1">
      <alignment horizontal="left" vertical="top" wrapText="1"/>
    </xf>
    <xf numFmtId="49" fontId="9" fillId="0" borderId="1" xfId="0" applyNumberFormat="1" applyFont="1" applyFill="1" applyBorder="1" applyAlignment="1">
      <alignment horizontal="center" vertical="top" shrinkToFit="1"/>
    </xf>
    <xf numFmtId="1" fontId="0" fillId="0" borderId="0" xfId="0" applyNumberFormat="1" applyFill="1" applyBorder="1" applyAlignment="1">
      <alignment horizontal="left" vertical="top"/>
    </xf>
    <xf numFmtId="0" fontId="12" fillId="0" borderId="1" xfId="0" applyFont="1" applyFill="1" applyBorder="1" applyAlignment="1">
      <alignment horizontal="left" vertical="top" wrapText="1"/>
    </xf>
    <xf numFmtId="0" fontId="12" fillId="0" borderId="1" xfId="0" applyFont="1" applyFill="1" applyBorder="1" applyAlignment="1">
      <alignment horizontal="center" vertical="top" wrapText="1"/>
    </xf>
    <xf numFmtId="9" fontId="12" fillId="0" borderId="1" xfId="1" applyFont="1" applyFill="1" applyBorder="1" applyAlignment="1">
      <alignment horizontal="center" vertical="top" wrapText="1"/>
    </xf>
    <xf numFmtId="1" fontId="12" fillId="0" borderId="1" xfId="0" applyNumberFormat="1" applyFont="1" applyFill="1" applyBorder="1" applyAlignment="1">
      <alignment horizontal="center" vertical="top" wrapText="1"/>
    </xf>
    <xf numFmtId="0" fontId="12" fillId="3" borderId="1" xfId="0" applyFont="1" applyFill="1" applyBorder="1" applyAlignment="1">
      <alignment horizontal="left" vertical="top" wrapText="1"/>
    </xf>
    <xf numFmtId="1" fontId="12" fillId="3" borderId="1" xfId="0" applyNumberFormat="1" applyFont="1" applyFill="1" applyBorder="1" applyAlignment="1">
      <alignment horizontal="center" vertical="top" wrapText="1"/>
    </xf>
    <xf numFmtId="0" fontId="12" fillId="4" borderId="1" xfId="0" applyFont="1" applyFill="1" applyBorder="1" applyAlignment="1">
      <alignment horizontal="left" vertical="top" wrapText="1"/>
    </xf>
    <xf numFmtId="1" fontId="12" fillId="4" borderId="1" xfId="0" applyNumberFormat="1" applyFont="1" applyFill="1" applyBorder="1" applyAlignment="1">
      <alignment horizontal="center" vertical="top" wrapText="1"/>
    </xf>
    <xf numFmtId="0" fontId="12" fillId="8" borderId="1" xfId="0" applyFont="1" applyFill="1" applyBorder="1" applyAlignment="1">
      <alignment horizontal="left" vertical="top" wrapText="1"/>
    </xf>
    <xf numFmtId="1" fontId="12" fillId="8" borderId="1" xfId="0" applyNumberFormat="1" applyFont="1" applyFill="1" applyBorder="1" applyAlignment="1">
      <alignment horizontal="center" vertical="top" wrapText="1"/>
    </xf>
    <xf numFmtId="9" fontId="12" fillId="8" borderId="1" xfId="1" applyFont="1" applyFill="1" applyBorder="1" applyAlignment="1">
      <alignment horizontal="center" vertical="top" wrapText="1"/>
    </xf>
    <xf numFmtId="9" fontId="12" fillId="3" borderId="1" xfId="1" applyFont="1" applyFill="1" applyBorder="1" applyAlignment="1">
      <alignment horizontal="center" vertical="top" wrapText="1"/>
    </xf>
    <xf numFmtId="9" fontId="12" fillId="4" borderId="1" xfId="1" applyFont="1" applyFill="1" applyBorder="1" applyAlignment="1">
      <alignment horizontal="center" vertical="top" wrapText="1"/>
    </xf>
    <xf numFmtId="0" fontId="2" fillId="2" borderId="2" xfId="0" applyFont="1" applyFill="1" applyBorder="1" applyAlignment="1">
      <alignment horizontal="left" vertical="center" wrapText="1" indent="8"/>
    </xf>
    <xf numFmtId="0" fontId="13" fillId="0" borderId="0" xfId="0" applyFont="1" applyFill="1" applyBorder="1" applyAlignment="1">
      <alignment horizontal="left" vertical="top"/>
    </xf>
    <xf numFmtId="0" fontId="8" fillId="0" borderId="1" xfId="0" applyFont="1" applyFill="1" applyBorder="1" applyAlignment="1">
      <alignment horizontal="left" vertical="top"/>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ata.london.gov.uk/dataset/london-development-database-sql-extrac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tabSelected="1" workbookViewId="0">
      <pane xSplit="2" ySplit="3" topLeftCell="C60" activePane="bottomRight" state="frozen"/>
      <selection pane="topRight" activeCell="C1" sqref="C1"/>
      <selection pane="bottomLeft" activeCell="A2" sqref="A2"/>
      <selection pane="bottomRight" activeCell="H67" sqref="H67"/>
    </sheetView>
  </sheetViews>
  <sheetFormatPr baseColWidth="10" defaultColWidth="9" defaultRowHeight="13" x14ac:dyDescent="0.15"/>
  <cols>
    <col min="1" max="1" width="47.796875" customWidth="1"/>
    <col min="2" max="2" width="25.59765625" customWidth="1"/>
    <col min="3" max="3" width="15.19921875" customWidth="1"/>
    <col min="4" max="6" width="17.19921875" customWidth="1"/>
    <col min="7" max="8" width="15.19921875" customWidth="1"/>
    <col min="9" max="9" width="38.59765625" style="44" customWidth="1"/>
    <col min="10" max="10" width="23.3984375" customWidth="1"/>
    <col min="11" max="11" width="20.796875" customWidth="1"/>
    <col min="12" max="12" width="17.3984375" customWidth="1"/>
    <col min="13" max="13" width="53.59765625" customWidth="1"/>
  </cols>
  <sheetData>
    <row r="1" spans="1:16" ht="24" x14ac:dyDescent="0.15">
      <c r="A1" s="61" t="s">
        <v>193</v>
      </c>
    </row>
    <row r="2" spans="1:16" ht="23" customHeight="1" x14ac:dyDescent="0.15">
      <c r="A2" s="62" t="s">
        <v>194</v>
      </c>
    </row>
    <row r="3" spans="1:16" ht="63.75" customHeight="1" x14ac:dyDescent="0.15">
      <c r="A3" s="60" t="s">
        <v>1</v>
      </c>
      <c r="B3" s="2" t="s">
        <v>2</v>
      </c>
      <c r="C3" s="3" t="s">
        <v>3</v>
      </c>
      <c r="D3" s="38" t="s">
        <v>128</v>
      </c>
      <c r="E3" s="38" t="s">
        <v>129</v>
      </c>
      <c r="F3" s="38" t="s">
        <v>149</v>
      </c>
      <c r="G3" s="38" t="s">
        <v>130</v>
      </c>
      <c r="H3" s="38" t="s">
        <v>131</v>
      </c>
      <c r="I3" s="38" t="s">
        <v>133</v>
      </c>
      <c r="J3" s="4" t="s">
        <v>4</v>
      </c>
      <c r="K3" s="4" t="s">
        <v>5</v>
      </c>
      <c r="L3" s="3" t="s">
        <v>6</v>
      </c>
      <c r="M3" s="5" t="s">
        <v>7</v>
      </c>
      <c r="N3" s="1" t="s">
        <v>0</v>
      </c>
    </row>
    <row r="4" spans="1:16" ht="25.25" customHeight="1" x14ac:dyDescent="0.15">
      <c r="A4" s="27" t="s">
        <v>66</v>
      </c>
      <c r="B4" s="6" t="s">
        <v>54</v>
      </c>
      <c r="C4" s="29">
        <v>200</v>
      </c>
      <c r="D4" s="29"/>
      <c r="E4" s="29"/>
      <c r="F4" s="29"/>
      <c r="G4" s="39"/>
      <c r="H4" s="29"/>
      <c r="I4" s="41"/>
      <c r="J4" s="7" t="s">
        <v>19</v>
      </c>
      <c r="K4" s="32" t="s">
        <v>13</v>
      </c>
      <c r="L4" s="33">
        <v>43131</v>
      </c>
      <c r="M4" s="6" t="s">
        <v>55</v>
      </c>
      <c r="N4" s="14">
        <v>34</v>
      </c>
      <c r="O4" s="15" t="s">
        <v>124</v>
      </c>
    </row>
    <row r="5" spans="1:16" ht="25.5" customHeight="1" x14ac:dyDescent="0.15">
      <c r="A5" s="27" t="s">
        <v>67</v>
      </c>
      <c r="B5" s="6" t="s">
        <v>54</v>
      </c>
      <c r="C5" s="29">
        <v>994</v>
      </c>
      <c r="D5" s="29"/>
      <c r="E5" s="29"/>
      <c r="F5" s="29"/>
      <c r="G5" s="39"/>
      <c r="H5" s="29"/>
      <c r="I5" s="41"/>
      <c r="J5" s="7" t="s">
        <v>19</v>
      </c>
      <c r="K5" s="32" t="s">
        <v>13</v>
      </c>
      <c r="L5" s="33">
        <v>43131</v>
      </c>
      <c r="M5" s="6" t="s">
        <v>55</v>
      </c>
      <c r="N5" s="34" t="s">
        <v>126</v>
      </c>
      <c r="O5" s="15" t="s">
        <v>125</v>
      </c>
    </row>
    <row r="6" spans="1:16" ht="25.5" customHeight="1" x14ac:dyDescent="0.15">
      <c r="A6" s="27" t="s">
        <v>68</v>
      </c>
      <c r="B6" s="6" t="s">
        <v>21</v>
      </c>
      <c r="C6" s="29">
        <v>632</v>
      </c>
      <c r="D6" s="29">
        <v>388</v>
      </c>
      <c r="E6" s="29">
        <v>232</v>
      </c>
      <c r="F6" s="29">
        <f>E6-D6</f>
        <v>-156</v>
      </c>
      <c r="G6" s="39">
        <f>E6/C6</f>
        <v>0.36708860759493672</v>
      </c>
      <c r="H6" s="29">
        <v>18434</v>
      </c>
      <c r="I6" s="41"/>
      <c r="J6" s="7" t="s">
        <v>15</v>
      </c>
      <c r="K6" s="32" t="s">
        <v>13</v>
      </c>
      <c r="L6" s="33">
        <v>43122</v>
      </c>
      <c r="M6" s="6" t="s">
        <v>33</v>
      </c>
      <c r="N6" s="18">
        <v>11</v>
      </c>
      <c r="O6" s="15" t="s">
        <v>64</v>
      </c>
    </row>
    <row r="7" spans="1:16" ht="25.5" customHeight="1" x14ac:dyDescent="0.15">
      <c r="A7" s="27" t="s">
        <v>69</v>
      </c>
      <c r="B7" s="6" t="s">
        <v>34</v>
      </c>
      <c r="C7" s="29">
        <v>209</v>
      </c>
      <c r="D7" s="29"/>
      <c r="E7" s="29"/>
      <c r="F7" s="29"/>
      <c r="G7" s="39"/>
      <c r="H7" s="29"/>
      <c r="I7" s="41"/>
      <c r="J7" s="7" t="s">
        <v>19</v>
      </c>
      <c r="K7" s="32" t="s">
        <v>13</v>
      </c>
      <c r="L7" s="33">
        <v>43122</v>
      </c>
      <c r="M7" s="6" t="s">
        <v>35</v>
      </c>
      <c r="N7" s="19">
        <v>17</v>
      </c>
      <c r="O7" s="15" t="s">
        <v>65</v>
      </c>
    </row>
    <row r="8" spans="1:16" ht="25.5" customHeight="1" x14ac:dyDescent="0.15">
      <c r="A8" s="27" t="s">
        <v>132</v>
      </c>
      <c r="B8" s="6" t="s">
        <v>34</v>
      </c>
      <c r="C8" s="29">
        <v>459</v>
      </c>
      <c r="D8" s="29">
        <v>409</v>
      </c>
      <c r="E8" s="29">
        <v>168</v>
      </c>
      <c r="F8" s="29">
        <f t="shared" ref="F7:F53" si="0">E8-D8</f>
        <v>-241</v>
      </c>
      <c r="G8" s="39">
        <f>E8/C8</f>
        <v>0.36601307189542481</v>
      </c>
      <c r="H8" s="29">
        <v>103902</v>
      </c>
      <c r="I8" s="41"/>
      <c r="J8" s="7" t="s">
        <v>15</v>
      </c>
      <c r="K8" s="32" t="s">
        <v>13</v>
      </c>
      <c r="L8" s="33">
        <v>43122</v>
      </c>
      <c r="M8" s="6" t="s">
        <v>33</v>
      </c>
      <c r="N8" s="35">
        <f>34+11+17</f>
        <v>62</v>
      </c>
      <c r="O8" s="36" t="s">
        <v>127</v>
      </c>
      <c r="P8" s="37"/>
    </row>
    <row r="9" spans="1:16" ht="25.5" customHeight="1" x14ac:dyDescent="0.15">
      <c r="A9" s="27" t="s">
        <v>70</v>
      </c>
      <c r="B9" s="6" t="s">
        <v>62</v>
      </c>
      <c r="C9" s="29">
        <v>599</v>
      </c>
      <c r="D9" s="29">
        <v>225</v>
      </c>
      <c r="E9" s="29">
        <v>221</v>
      </c>
      <c r="F9" s="29">
        <f t="shared" si="0"/>
        <v>-4</v>
      </c>
      <c r="G9" s="39">
        <f>E9/C9</f>
        <v>0.36894824707846413</v>
      </c>
      <c r="H9" s="29">
        <v>127565</v>
      </c>
      <c r="I9" s="41"/>
      <c r="J9" s="7" t="s">
        <v>15</v>
      </c>
      <c r="K9" s="32" t="s">
        <v>13</v>
      </c>
      <c r="L9" s="33">
        <v>43122</v>
      </c>
      <c r="M9" s="6" t="s">
        <v>35</v>
      </c>
    </row>
    <row r="10" spans="1:16" ht="31" customHeight="1" x14ac:dyDescent="0.15">
      <c r="A10" s="27" t="s">
        <v>71</v>
      </c>
      <c r="B10" s="6" t="s">
        <v>27</v>
      </c>
      <c r="C10" s="31">
        <v>1500</v>
      </c>
      <c r="D10" s="31">
        <v>677</v>
      </c>
      <c r="E10" s="31">
        <v>133</v>
      </c>
      <c r="F10" s="29">
        <f t="shared" si="0"/>
        <v>-544</v>
      </c>
      <c r="G10" s="39" t="s">
        <v>135</v>
      </c>
      <c r="H10" s="42" t="s">
        <v>136</v>
      </c>
      <c r="I10" s="42" t="s">
        <v>134</v>
      </c>
      <c r="J10" s="7" t="s">
        <v>15</v>
      </c>
      <c r="K10" s="32" t="s">
        <v>10</v>
      </c>
      <c r="L10" s="33">
        <v>43115</v>
      </c>
      <c r="M10" s="6" t="s">
        <v>28</v>
      </c>
    </row>
    <row r="11" spans="1:16" ht="25.5" customHeight="1" x14ac:dyDescent="0.15">
      <c r="A11" s="27" t="s">
        <v>72</v>
      </c>
      <c r="B11" s="6" t="s">
        <v>31</v>
      </c>
      <c r="C11" s="29">
        <v>476</v>
      </c>
      <c r="D11" s="29"/>
      <c r="E11" s="29"/>
      <c r="F11" s="29"/>
      <c r="G11" s="39"/>
      <c r="H11" s="29"/>
      <c r="I11" s="41"/>
      <c r="J11" s="7" t="s">
        <v>19</v>
      </c>
      <c r="K11" s="32" t="s">
        <v>13</v>
      </c>
      <c r="L11" s="33">
        <v>43108</v>
      </c>
      <c r="M11" s="6" t="s">
        <v>36</v>
      </c>
    </row>
    <row r="12" spans="1:16" ht="25.5" customHeight="1" x14ac:dyDescent="0.15">
      <c r="A12" s="27" t="s">
        <v>73</v>
      </c>
      <c r="B12" s="6" t="s">
        <v>31</v>
      </c>
      <c r="C12" s="29">
        <v>922</v>
      </c>
      <c r="D12" s="29">
        <v>579</v>
      </c>
      <c r="E12" s="29">
        <v>367</v>
      </c>
      <c r="F12" s="29">
        <f t="shared" si="0"/>
        <v>-212</v>
      </c>
      <c r="G12" s="39">
        <f>E12/C12</f>
        <v>0.39804772234273317</v>
      </c>
      <c r="H12" s="29">
        <v>261168</v>
      </c>
      <c r="I12" s="41"/>
      <c r="J12" s="7" t="s">
        <v>15</v>
      </c>
      <c r="K12" s="32" t="s">
        <v>13</v>
      </c>
      <c r="L12" s="33">
        <v>43108</v>
      </c>
      <c r="M12" s="6" t="s">
        <v>36</v>
      </c>
    </row>
    <row r="13" spans="1:16" ht="50" customHeight="1" x14ac:dyDescent="0.15">
      <c r="A13" s="27" t="s">
        <v>74</v>
      </c>
      <c r="B13" s="6" t="s">
        <v>63</v>
      </c>
      <c r="C13" s="29">
        <v>1000</v>
      </c>
      <c r="D13" s="29">
        <v>545</v>
      </c>
      <c r="E13" s="29">
        <v>538</v>
      </c>
      <c r="F13" s="29">
        <f t="shared" si="0"/>
        <v>-7</v>
      </c>
      <c r="G13" s="39">
        <f>E13/C13</f>
        <v>0.53800000000000003</v>
      </c>
      <c r="H13" s="41" t="s">
        <v>137</v>
      </c>
      <c r="I13" s="41"/>
      <c r="J13" s="7" t="s">
        <v>15</v>
      </c>
      <c r="K13" s="32" t="s">
        <v>13</v>
      </c>
      <c r="L13" s="33">
        <v>43108</v>
      </c>
      <c r="M13" s="6" t="s">
        <v>36</v>
      </c>
    </row>
    <row r="14" spans="1:16" ht="25.5" customHeight="1" x14ac:dyDescent="0.15">
      <c r="A14" s="27" t="s">
        <v>75</v>
      </c>
      <c r="B14" s="6" t="s">
        <v>18</v>
      </c>
      <c r="C14" s="29">
        <v>310</v>
      </c>
      <c r="D14" s="29"/>
      <c r="E14" s="29"/>
      <c r="F14" s="29"/>
      <c r="G14" s="39"/>
      <c r="H14" s="29"/>
      <c r="I14" s="41"/>
      <c r="J14" s="7" t="s">
        <v>19</v>
      </c>
      <c r="K14" s="32" t="s">
        <v>13</v>
      </c>
      <c r="L14" s="33">
        <v>43091</v>
      </c>
      <c r="M14" s="6" t="s">
        <v>20</v>
      </c>
    </row>
    <row r="15" spans="1:16" ht="25.5" customHeight="1" x14ac:dyDescent="0.15">
      <c r="A15" s="27" t="s">
        <v>76</v>
      </c>
      <c r="B15" s="6" t="s">
        <v>46</v>
      </c>
      <c r="C15" s="31">
        <v>2800</v>
      </c>
      <c r="D15" s="31"/>
      <c r="E15" s="31"/>
      <c r="F15" s="29"/>
      <c r="G15" s="39"/>
      <c r="H15" s="31"/>
      <c r="I15" s="42"/>
      <c r="J15" s="7" t="s">
        <v>19</v>
      </c>
      <c r="K15" s="32" t="s">
        <v>13</v>
      </c>
      <c r="L15" s="33">
        <v>43090</v>
      </c>
      <c r="M15" s="6" t="s">
        <v>47</v>
      </c>
    </row>
    <row r="16" spans="1:16" ht="44" customHeight="1" x14ac:dyDescent="0.15">
      <c r="A16" s="27" t="s">
        <v>77</v>
      </c>
      <c r="B16" s="6" t="s">
        <v>54</v>
      </c>
      <c r="C16" s="29">
        <v>555</v>
      </c>
      <c r="D16" s="29">
        <v>343</v>
      </c>
      <c r="E16" s="29">
        <v>184</v>
      </c>
      <c r="F16" s="29">
        <f t="shared" si="0"/>
        <v>-159</v>
      </c>
      <c r="G16" s="39">
        <f>E16/C16</f>
        <v>0.33153153153153153</v>
      </c>
      <c r="H16" s="41" t="s">
        <v>138</v>
      </c>
      <c r="I16" s="41" t="s">
        <v>139</v>
      </c>
      <c r="J16" s="7" t="s">
        <v>15</v>
      </c>
      <c r="K16" s="32" t="s">
        <v>13</v>
      </c>
      <c r="L16" s="33">
        <v>43090</v>
      </c>
      <c r="M16" s="6" t="s">
        <v>56</v>
      </c>
    </row>
    <row r="17" spans="1:13" ht="25.5" customHeight="1" x14ac:dyDescent="0.15">
      <c r="A17" s="27" t="s">
        <v>78</v>
      </c>
      <c r="B17" s="6" t="s">
        <v>63</v>
      </c>
      <c r="C17" s="29">
        <v>270</v>
      </c>
      <c r="D17" s="29"/>
      <c r="E17" s="29"/>
      <c r="F17" s="29"/>
      <c r="G17" s="39"/>
      <c r="H17" s="29"/>
      <c r="I17" s="41"/>
      <c r="J17" s="7" t="s">
        <v>19</v>
      </c>
      <c r="K17" s="32" t="s">
        <v>13</v>
      </c>
      <c r="L17" s="33">
        <v>43090</v>
      </c>
      <c r="M17" s="6" t="s">
        <v>56</v>
      </c>
    </row>
    <row r="18" spans="1:13" ht="25.5" customHeight="1" x14ac:dyDescent="0.15">
      <c r="A18" s="27" t="s">
        <v>79</v>
      </c>
      <c r="B18" s="6" t="s">
        <v>29</v>
      </c>
      <c r="C18" s="29">
        <v>464</v>
      </c>
      <c r="D18" s="29"/>
      <c r="E18" s="29"/>
      <c r="F18" s="29"/>
      <c r="G18" s="39"/>
      <c r="H18" s="29"/>
      <c r="I18" s="41"/>
      <c r="J18" s="7" t="s">
        <v>19</v>
      </c>
      <c r="K18" s="32" t="s">
        <v>13</v>
      </c>
      <c r="L18" s="33">
        <v>43070</v>
      </c>
      <c r="M18" s="6" t="s">
        <v>30</v>
      </c>
    </row>
    <row r="19" spans="1:13" ht="25.5" customHeight="1" x14ac:dyDescent="0.15">
      <c r="A19" s="27" t="s">
        <v>80</v>
      </c>
      <c r="B19" s="6" t="s">
        <v>29</v>
      </c>
      <c r="C19" s="29">
        <v>508</v>
      </c>
      <c r="D19" s="29"/>
      <c r="E19" s="29"/>
      <c r="F19" s="29"/>
      <c r="G19" s="39"/>
      <c r="H19" s="29"/>
      <c r="I19" s="41"/>
      <c r="J19" s="7" t="s">
        <v>19</v>
      </c>
      <c r="K19" s="32" t="s">
        <v>13</v>
      </c>
      <c r="L19" s="33">
        <v>43070</v>
      </c>
      <c r="M19" s="6" t="s">
        <v>30</v>
      </c>
    </row>
    <row r="20" spans="1:13" ht="47" customHeight="1" x14ac:dyDescent="0.15">
      <c r="A20" s="27" t="s">
        <v>81</v>
      </c>
      <c r="B20" s="6" t="s">
        <v>40</v>
      </c>
      <c r="C20" s="31">
        <v>1083</v>
      </c>
      <c r="D20" s="31">
        <v>1314</v>
      </c>
      <c r="E20" s="31">
        <v>1035</v>
      </c>
      <c r="F20" s="29">
        <f t="shared" si="0"/>
        <v>-279</v>
      </c>
      <c r="G20" s="39">
        <f>E20/2977</f>
        <v>0.34766543500167957</v>
      </c>
      <c r="H20" s="45">
        <v>73444</v>
      </c>
      <c r="I20" s="42" t="s">
        <v>140</v>
      </c>
      <c r="J20" s="7" t="s">
        <v>9</v>
      </c>
      <c r="K20" s="25" t="s">
        <v>13</v>
      </c>
      <c r="L20" s="12">
        <v>43063</v>
      </c>
      <c r="M20" s="6" t="s">
        <v>41</v>
      </c>
    </row>
    <row r="21" spans="1:13" ht="25.5" customHeight="1" x14ac:dyDescent="0.15">
      <c r="A21" s="27" t="s">
        <v>82</v>
      </c>
      <c r="B21" s="6" t="s">
        <v>44</v>
      </c>
      <c r="C21" s="29">
        <v>425</v>
      </c>
      <c r="D21" s="29"/>
      <c r="E21" s="29"/>
      <c r="F21" s="29"/>
      <c r="G21" s="39"/>
      <c r="H21" s="29"/>
      <c r="I21" s="41"/>
      <c r="J21" s="7" t="s">
        <v>19</v>
      </c>
      <c r="K21" s="25" t="s">
        <v>13</v>
      </c>
      <c r="L21" s="12">
        <v>43056</v>
      </c>
      <c r="M21" s="6" t="s">
        <v>45</v>
      </c>
    </row>
    <row r="22" spans="1:13" ht="46" customHeight="1" x14ac:dyDescent="0.15">
      <c r="A22" s="27" t="s">
        <v>83</v>
      </c>
      <c r="B22" s="6" t="s">
        <v>16</v>
      </c>
      <c r="C22" s="29">
        <v>993</v>
      </c>
      <c r="D22" s="29">
        <v>556</v>
      </c>
      <c r="E22" s="29">
        <v>200</v>
      </c>
      <c r="F22" s="29">
        <f t="shared" si="0"/>
        <v>-356</v>
      </c>
      <c r="G22" s="39">
        <f>E22/C22</f>
        <v>0.2014098690835851</v>
      </c>
      <c r="H22" s="41" t="s">
        <v>141</v>
      </c>
      <c r="I22" s="41" t="s">
        <v>142</v>
      </c>
      <c r="J22" s="7" t="s">
        <v>15</v>
      </c>
      <c r="K22" s="25" t="s">
        <v>13</v>
      </c>
      <c r="L22" s="12">
        <v>43054</v>
      </c>
      <c r="M22" s="6" t="s">
        <v>17</v>
      </c>
    </row>
    <row r="23" spans="1:13" ht="64" customHeight="1" x14ac:dyDescent="0.15">
      <c r="A23" s="27" t="s">
        <v>84</v>
      </c>
      <c r="B23" s="6" t="s">
        <v>31</v>
      </c>
      <c r="C23" s="29">
        <v>770</v>
      </c>
      <c r="D23" s="29">
        <v>347</v>
      </c>
      <c r="E23" s="29">
        <v>338</v>
      </c>
      <c r="F23" s="29">
        <f t="shared" si="0"/>
        <v>-9</v>
      </c>
      <c r="G23" s="39">
        <f>E23/C23</f>
        <v>0.43896103896103894</v>
      </c>
      <c r="H23" s="41" t="s">
        <v>143</v>
      </c>
      <c r="I23" s="41" t="s">
        <v>144</v>
      </c>
      <c r="J23" s="7" t="s">
        <v>15</v>
      </c>
      <c r="K23" s="25" t="s">
        <v>13</v>
      </c>
      <c r="L23" s="12">
        <v>43046</v>
      </c>
      <c r="M23" s="6" t="s">
        <v>42</v>
      </c>
    </row>
    <row r="24" spans="1:13" ht="48" customHeight="1" x14ac:dyDescent="0.15">
      <c r="A24" s="27" t="s">
        <v>85</v>
      </c>
      <c r="B24" s="6" t="s">
        <v>31</v>
      </c>
      <c r="C24" s="31">
        <v>2600</v>
      </c>
      <c r="D24" s="31">
        <v>1517</v>
      </c>
      <c r="E24" s="31">
        <v>883</v>
      </c>
      <c r="F24" s="29">
        <f t="shared" si="0"/>
        <v>-634</v>
      </c>
      <c r="G24" s="39">
        <f>E24/2350</f>
        <v>0.37574468085106383</v>
      </c>
      <c r="H24" s="42" t="s">
        <v>145</v>
      </c>
      <c r="I24" s="42" t="s">
        <v>146</v>
      </c>
      <c r="J24" s="7" t="s">
        <v>15</v>
      </c>
      <c r="K24" s="25" t="s">
        <v>13</v>
      </c>
      <c r="L24" s="12">
        <v>43046</v>
      </c>
      <c r="M24" s="6" t="s">
        <v>59</v>
      </c>
    </row>
    <row r="25" spans="1:13" ht="49" customHeight="1" x14ac:dyDescent="0.15">
      <c r="A25" s="27" t="s">
        <v>86</v>
      </c>
      <c r="B25" s="6" t="s">
        <v>21</v>
      </c>
      <c r="C25" s="31">
        <v>3500</v>
      </c>
      <c r="D25" s="31">
        <v>1808</v>
      </c>
      <c r="E25" s="31">
        <v>1014</v>
      </c>
      <c r="F25" s="29">
        <f t="shared" si="0"/>
        <v>-794</v>
      </c>
      <c r="G25" s="39">
        <f>E25/2745</f>
        <v>0.36939890710382511</v>
      </c>
      <c r="H25" s="42" t="s">
        <v>147</v>
      </c>
      <c r="I25" s="42" t="s">
        <v>148</v>
      </c>
      <c r="J25" s="7" t="s">
        <v>15</v>
      </c>
      <c r="K25" s="25" t="s">
        <v>13</v>
      </c>
      <c r="L25" s="12">
        <v>43033</v>
      </c>
      <c r="M25" s="6" t="s">
        <v>22</v>
      </c>
    </row>
    <row r="26" spans="1:13" ht="25.5" customHeight="1" x14ac:dyDescent="0.15">
      <c r="A26" s="27" t="s">
        <v>87</v>
      </c>
      <c r="B26" s="6" t="s">
        <v>60</v>
      </c>
      <c r="C26" s="31">
        <v>2400</v>
      </c>
      <c r="D26" s="31"/>
      <c r="E26" s="31"/>
      <c r="F26" s="29"/>
      <c r="G26" s="39"/>
      <c r="H26" s="31"/>
      <c r="I26" s="42" t="s">
        <v>171</v>
      </c>
      <c r="J26" s="7" t="s">
        <v>15</v>
      </c>
      <c r="K26" s="25" t="s">
        <v>13</v>
      </c>
      <c r="L26" s="12">
        <v>43031</v>
      </c>
      <c r="M26" s="6" t="s">
        <v>61</v>
      </c>
    </row>
    <row r="27" spans="1:13" ht="76" customHeight="1" x14ac:dyDescent="0.15">
      <c r="A27" s="28" t="s">
        <v>88</v>
      </c>
      <c r="B27" s="9" t="s">
        <v>12</v>
      </c>
      <c r="C27" s="30">
        <v>206</v>
      </c>
      <c r="D27" s="30">
        <v>211</v>
      </c>
      <c r="E27" s="30">
        <v>170</v>
      </c>
      <c r="F27" s="29">
        <f t="shared" si="0"/>
        <v>-41</v>
      </c>
      <c r="G27" s="40">
        <f>E27/1176</f>
        <v>0.14455782312925169</v>
      </c>
      <c r="H27" s="30" t="s">
        <v>150</v>
      </c>
      <c r="I27" s="43" t="s">
        <v>151</v>
      </c>
      <c r="J27" s="10" t="s">
        <v>9</v>
      </c>
      <c r="K27" s="26" t="s">
        <v>13</v>
      </c>
      <c r="L27" s="13">
        <v>43026</v>
      </c>
      <c r="M27" s="9" t="s">
        <v>14</v>
      </c>
    </row>
    <row r="28" spans="1:13" ht="25.5" customHeight="1" x14ac:dyDescent="0.15">
      <c r="A28" s="27" t="s">
        <v>89</v>
      </c>
      <c r="B28" s="6" t="s">
        <v>12</v>
      </c>
      <c r="C28" s="29">
        <v>643</v>
      </c>
      <c r="D28" s="29"/>
      <c r="E28" s="29"/>
      <c r="F28" s="29"/>
      <c r="G28" s="39"/>
      <c r="H28" s="29"/>
      <c r="I28" s="41"/>
      <c r="J28" s="7" t="s">
        <v>19</v>
      </c>
      <c r="K28" s="25" t="s">
        <v>13</v>
      </c>
      <c r="L28" s="12">
        <v>43026</v>
      </c>
      <c r="M28" s="6" t="s">
        <v>14</v>
      </c>
    </row>
    <row r="29" spans="1:13" ht="25.5" customHeight="1" x14ac:dyDescent="0.15">
      <c r="A29" s="27" t="s">
        <v>90</v>
      </c>
      <c r="B29" s="6" t="s">
        <v>24</v>
      </c>
      <c r="C29" s="31">
        <v>2003</v>
      </c>
      <c r="D29" s="31"/>
      <c r="E29" s="31"/>
      <c r="F29" s="29"/>
      <c r="G29" s="39"/>
      <c r="H29" s="31"/>
      <c r="I29" s="42"/>
      <c r="J29" s="7" t="s">
        <v>19</v>
      </c>
      <c r="K29" s="25" t="s">
        <v>13</v>
      </c>
      <c r="L29" s="12">
        <v>43018</v>
      </c>
      <c r="M29" s="6" t="s">
        <v>25</v>
      </c>
    </row>
    <row r="30" spans="1:13" ht="25.5" customHeight="1" x14ac:dyDescent="0.15">
      <c r="A30" s="27" t="s">
        <v>91</v>
      </c>
      <c r="B30" s="6" t="s">
        <v>29</v>
      </c>
      <c r="C30" s="29">
        <v>84</v>
      </c>
      <c r="D30" s="29"/>
      <c r="E30" s="29"/>
      <c r="F30" s="29"/>
      <c r="G30" s="39"/>
      <c r="H30" s="29"/>
      <c r="I30" s="41"/>
      <c r="J30" s="7" t="s">
        <v>19</v>
      </c>
      <c r="K30" s="25" t="s">
        <v>13</v>
      </c>
      <c r="L30" s="12">
        <v>43007</v>
      </c>
      <c r="M30" s="6" t="s">
        <v>30</v>
      </c>
    </row>
    <row r="31" spans="1:13" ht="25.5" customHeight="1" x14ac:dyDescent="0.15">
      <c r="A31" s="27" t="s">
        <v>92</v>
      </c>
      <c r="B31" s="6" t="s">
        <v>29</v>
      </c>
      <c r="C31" s="29">
        <v>362</v>
      </c>
      <c r="D31" s="29"/>
      <c r="E31" s="29"/>
      <c r="F31" s="29"/>
      <c r="G31" s="39"/>
      <c r="H31" s="29"/>
      <c r="I31" s="41"/>
      <c r="J31" s="7" t="s">
        <v>19</v>
      </c>
      <c r="K31" s="25" t="s">
        <v>13</v>
      </c>
      <c r="L31" s="12">
        <v>43007</v>
      </c>
      <c r="M31" s="6" t="s">
        <v>30</v>
      </c>
    </row>
    <row r="32" spans="1:13" ht="25.5" customHeight="1" x14ac:dyDescent="0.15">
      <c r="A32" s="27" t="s">
        <v>93</v>
      </c>
      <c r="B32" s="6" t="s">
        <v>29</v>
      </c>
      <c r="C32" s="29">
        <v>334</v>
      </c>
      <c r="D32" s="29"/>
      <c r="E32" s="29"/>
      <c r="F32" s="29"/>
      <c r="G32" s="39"/>
      <c r="H32" s="29"/>
      <c r="I32" s="41"/>
      <c r="J32" s="7" t="s">
        <v>19</v>
      </c>
      <c r="K32" s="25" t="s">
        <v>13</v>
      </c>
      <c r="L32" s="12">
        <v>43007</v>
      </c>
      <c r="M32" s="6" t="s">
        <v>30</v>
      </c>
    </row>
    <row r="33" spans="1:13" ht="25.5" customHeight="1" x14ac:dyDescent="0.15">
      <c r="A33" s="27" t="s">
        <v>94</v>
      </c>
      <c r="B33" s="6" t="s">
        <v>37</v>
      </c>
      <c r="C33" s="29">
        <v>850</v>
      </c>
      <c r="D33" s="29"/>
      <c r="E33" s="29"/>
      <c r="F33" s="29"/>
      <c r="G33" s="39"/>
      <c r="H33" s="29"/>
      <c r="I33" s="41"/>
      <c r="J33" s="7" t="s">
        <v>19</v>
      </c>
      <c r="K33" s="25" t="s">
        <v>13</v>
      </c>
      <c r="L33" s="12">
        <v>42943</v>
      </c>
      <c r="M33" s="6" t="s">
        <v>39</v>
      </c>
    </row>
    <row r="34" spans="1:13" ht="25.5" customHeight="1" x14ac:dyDescent="0.15">
      <c r="A34" s="27" t="s">
        <v>95</v>
      </c>
      <c r="B34" s="6" t="s">
        <v>54</v>
      </c>
      <c r="C34" s="29">
        <v>6</v>
      </c>
      <c r="D34" s="29"/>
      <c r="E34" s="29"/>
      <c r="F34" s="29"/>
      <c r="G34" s="39"/>
      <c r="H34" s="29"/>
      <c r="I34" s="41"/>
      <c r="J34" s="7" t="s">
        <v>19</v>
      </c>
      <c r="K34" s="25" t="s">
        <v>13</v>
      </c>
      <c r="L34" s="12">
        <v>42933</v>
      </c>
      <c r="M34" s="6" t="s">
        <v>57</v>
      </c>
    </row>
    <row r="35" spans="1:13" ht="25.5" customHeight="1" x14ac:dyDescent="0.15">
      <c r="A35" s="27" t="s">
        <v>96</v>
      </c>
      <c r="B35" s="6" t="s">
        <v>54</v>
      </c>
      <c r="C35" s="29">
        <v>54</v>
      </c>
      <c r="D35" s="29"/>
      <c r="E35" s="29"/>
      <c r="F35" s="29"/>
      <c r="G35" s="39"/>
      <c r="H35" s="29"/>
      <c r="I35" s="41"/>
      <c r="J35" s="7" t="s">
        <v>19</v>
      </c>
      <c r="K35" s="25" t="s">
        <v>13</v>
      </c>
      <c r="L35" s="12">
        <v>42933</v>
      </c>
      <c r="M35" s="6" t="s">
        <v>55</v>
      </c>
    </row>
    <row r="36" spans="1:13" ht="49" customHeight="1" x14ac:dyDescent="0.15">
      <c r="A36" s="27" t="s">
        <v>152</v>
      </c>
      <c r="B36" s="6" t="s">
        <v>12</v>
      </c>
      <c r="C36" s="31">
        <v>1575</v>
      </c>
      <c r="D36" s="31">
        <v>221</v>
      </c>
      <c r="E36" s="31">
        <v>566</v>
      </c>
      <c r="F36" s="29">
        <f t="shared" si="0"/>
        <v>345</v>
      </c>
      <c r="G36" s="39">
        <f>E36/C36</f>
        <v>0.35936507936507939</v>
      </c>
      <c r="H36" s="42" t="s">
        <v>153</v>
      </c>
      <c r="I36" s="42" t="s">
        <v>154</v>
      </c>
      <c r="J36" s="7" t="s">
        <v>15</v>
      </c>
      <c r="K36" s="25" t="s">
        <v>13</v>
      </c>
      <c r="L36" s="12">
        <v>42817</v>
      </c>
      <c r="M36" s="6" t="s">
        <v>23</v>
      </c>
    </row>
    <row r="37" spans="1:13" ht="25.5" customHeight="1" x14ac:dyDescent="0.15">
      <c r="A37" s="27" t="s">
        <v>97</v>
      </c>
      <c r="B37" s="6" t="s">
        <v>12</v>
      </c>
      <c r="C37" s="29">
        <v>80</v>
      </c>
      <c r="D37" s="29"/>
      <c r="E37" s="29"/>
      <c r="F37" s="29"/>
      <c r="G37" s="39"/>
      <c r="H37" s="29"/>
      <c r="I37" s="41"/>
      <c r="J37" s="7" t="s">
        <v>19</v>
      </c>
      <c r="K37" s="25" t="s">
        <v>13</v>
      </c>
      <c r="L37" s="12">
        <v>42817</v>
      </c>
      <c r="M37" s="6" t="s">
        <v>23</v>
      </c>
    </row>
    <row r="38" spans="1:13" ht="25.5" customHeight="1" x14ac:dyDescent="0.15">
      <c r="A38" s="27" t="s">
        <v>98</v>
      </c>
      <c r="B38" s="6" t="s">
        <v>8</v>
      </c>
      <c r="C38" s="29">
        <v>241</v>
      </c>
      <c r="D38" s="29">
        <v>70</v>
      </c>
      <c r="E38" s="29">
        <v>102</v>
      </c>
      <c r="F38" s="29">
        <f t="shared" si="0"/>
        <v>32</v>
      </c>
      <c r="G38" s="39">
        <f t="shared" ref="G37:G47" si="1">E38/C38</f>
        <v>0.42323651452282157</v>
      </c>
      <c r="H38" s="29" t="s">
        <v>155</v>
      </c>
      <c r="I38" s="41"/>
      <c r="J38" s="7" t="s">
        <v>9</v>
      </c>
      <c r="K38" s="24" t="s">
        <v>10</v>
      </c>
      <c r="L38" s="16">
        <v>42440</v>
      </c>
      <c r="M38" s="6" t="s">
        <v>11</v>
      </c>
    </row>
    <row r="39" spans="1:13" ht="25.5" customHeight="1" x14ac:dyDescent="0.15">
      <c r="A39" s="27" t="s">
        <v>99</v>
      </c>
      <c r="B39" s="6" t="s">
        <v>8</v>
      </c>
      <c r="C39" s="29">
        <v>513</v>
      </c>
      <c r="D39" s="29">
        <v>209</v>
      </c>
      <c r="E39" s="29">
        <v>216</v>
      </c>
      <c r="F39" s="29">
        <f t="shared" si="0"/>
        <v>7</v>
      </c>
      <c r="G39" s="39">
        <f t="shared" si="1"/>
        <v>0.42105263157894735</v>
      </c>
      <c r="H39" s="29" t="s">
        <v>156</v>
      </c>
      <c r="I39" s="41"/>
      <c r="J39" s="7" t="s">
        <v>15</v>
      </c>
      <c r="K39" s="24" t="s">
        <v>13</v>
      </c>
      <c r="L39" s="16">
        <v>42440</v>
      </c>
      <c r="M39" s="6" t="s">
        <v>11</v>
      </c>
    </row>
    <row r="40" spans="1:13" ht="25.5" customHeight="1" x14ac:dyDescent="0.15">
      <c r="A40" s="27" t="s">
        <v>100</v>
      </c>
      <c r="B40" s="6" t="s">
        <v>52</v>
      </c>
      <c r="C40" s="29">
        <v>436</v>
      </c>
      <c r="D40" s="29">
        <v>162</v>
      </c>
      <c r="E40" s="29">
        <v>150</v>
      </c>
      <c r="F40" s="29">
        <f t="shared" si="0"/>
        <v>-12</v>
      </c>
      <c r="G40" s="39">
        <f t="shared" si="1"/>
        <v>0.34403669724770641</v>
      </c>
      <c r="H40" s="29" t="s">
        <v>157</v>
      </c>
      <c r="I40" s="41"/>
      <c r="J40" s="7" t="s">
        <v>15</v>
      </c>
      <c r="K40" s="24" t="s">
        <v>13</v>
      </c>
      <c r="L40" s="16">
        <v>42352</v>
      </c>
      <c r="M40" s="6" t="s">
        <v>53</v>
      </c>
    </row>
    <row r="41" spans="1:13" ht="86" customHeight="1" x14ac:dyDescent="0.15">
      <c r="A41" s="27" t="s">
        <v>101</v>
      </c>
      <c r="B41" s="6" t="s">
        <v>37</v>
      </c>
      <c r="C41" s="29">
        <v>175</v>
      </c>
      <c r="D41" s="29">
        <v>987</v>
      </c>
      <c r="E41" s="29">
        <v>0</v>
      </c>
      <c r="F41" s="29">
        <f t="shared" si="0"/>
        <v>-987</v>
      </c>
      <c r="G41" s="39">
        <f t="shared" si="1"/>
        <v>0</v>
      </c>
      <c r="H41" s="29" t="s">
        <v>158</v>
      </c>
      <c r="I41" s="41" t="s">
        <v>160</v>
      </c>
      <c r="J41" s="7" t="s">
        <v>15</v>
      </c>
      <c r="K41" s="24" t="s">
        <v>13</v>
      </c>
      <c r="L41" s="17">
        <v>42086</v>
      </c>
      <c r="M41" s="6" t="s">
        <v>38</v>
      </c>
    </row>
    <row r="42" spans="1:13" ht="63" customHeight="1" x14ac:dyDescent="0.15">
      <c r="A42" s="27" t="s">
        <v>102</v>
      </c>
      <c r="B42" s="6" t="s">
        <v>31</v>
      </c>
      <c r="C42" s="29">
        <v>425</v>
      </c>
      <c r="D42" s="29">
        <v>89</v>
      </c>
      <c r="E42" s="29">
        <v>170</v>
      </c>
      <c r="F42" s="29">
        <f t="shared" si="0"/>
        <v>81</v>
      </c>
      <c r="G42" s="39">
        <f t="shared" si="1"/>
        <v>0.4</v>
      </c>
      <c r="H42" s="41" t="s">
        <v>162</v>
      </c>
      <c r="I42" s="41" t="s">
        <v>161</v>
      </c>
      <c r="J42" s="7" t="s">
        <v>15</v>
      </c>
      <c r="K42" s="24" t="s">
        <v>13</v>
      </c>
      <c r="L42" s="16">
        <v>42037</v>
      </c>
      <c r="M42" s="6" t="s">
        <v>58</v>
      </c>
    </row>
    <row r="43" spans="1:13" ht="47" customHeight="1" x14ac:dyDescent="0.15">
      <c r="A43" s="27" t="s">
        <v>103</v>
      </c>
      <c r="B43" s="6" t="s">
        <v>49</v>
      </c>
      <c r="C43" s="29">
        <v>36</v>
      </c>
      <c r="D43" s="29"/>
      <c r="E43" s="29"/>
      <c r="F43" s="29"/>
      <c r="G43" s="39"/>
      <c r="H43" s="29" t="s">
        <v>183</v>
      </c>
      <c r="I43" s="41" t="s">
        <v>182</v>
      </c>
      <c r="J43" s="7" t="s">
        <v>15</v>
      </c>
      <c r="K43" s="24" t="s">
        <v>13</v>
      </c>
      <c r="L43" s="16">
        <v>42016</v>
      </c>
      <c r="M43" s="6" t="s">
        <v>50</v>
      </c>
    </row>
    <row r="44" spans="1:13" ht="25.5" customHeight="1" x14ac:dyDescent="0.15">
      <c r="A44" s="27" t="s">
        <v>104</v>
      </c>
      <c r="B44" s="6" t="s">
        <v>31</v>
      </c>
      <c r="C44" s="29">
        <v>89</v>
      </c>
      <c r="D44" s="29">
        <v>61</v>
      </c>
      <c r="E44" s="29">
        <v>45</v>
      </c>
      <c r="F44" s="29">
        <f t="shared" si="0"/>
        <v>-16</v>
      </c>
      <c r="G44" s="39">
        <f t="shared" si="1"/>
        <v>0.5056179775280899</v>
      </c>
      <c r="H44" s="29" t="s">
        <v>159</v>
      </c>
      <c r="I44" s="41"/>
      <c r="J44" s="7" t="s">
        <v>15</v>
      </c>
      <c r="K44" s="24" t="s">
        <v>13</v>
      </c>
      <c r="L44" s="16">
        <v>41981</v>
      </c>
      <c r="M44" s="6" t="s">
        <v>43</v>
      </c>
    </row>
    <row r="45" spans="1:13" ht="84" customHeight="1" x14ac:dyDescent="0.15">
      <c r="A45" s="27" t="s">
        <v>105</v>
      </c>
      <c r="B45" s="6" t="s">
        <v>29</v>
      </c>
      <c r="C45" s="29">
        <v>487</v>
      </c>
      <c r="D45" s="29">
        <v>187</v>
      </c>
      <c r="E45" s="29">
        <v>0</v>
      </c>
      <c r="F45" s="29">
        <f t="shared" si="0"/>
        <v>-187</v>
      </c>
      <c r="G45" s="39">
        <f t="shared" si="1"/>
        <v>0</v>
      </c>
      <c r="H45" s="41" t="s">
        <v>165</v>
      </c>
      <c r="I45" s="41" t="s">
        <v>166</v>
      </c>
      <c r="J45" s="7" t="s">
        <v>15</v>
      </c>
      <c r="K45" s="24" t="s">
        <v>13</v>
      </c>
      <c r="L45" s="16">
        <v>41943</v>
      </c>
      <c r="M45" s="6" t="s">
        <v>51</v>
      </c>
    </row>
    <row r="46" spans="1:13" ht="41" customHeight="1" x14ac:dyDescent="0.15">
      <c r="A46" s="27" t="s">
        <v>106</v>
      </c>
      <c r="B46" s="6" t="s">
        <v>16</v>
      </c>
      <c r="C46" s="29">
        <v>517</v>
      </c>
      <c r="D46" s="29">
        <v>117</v>
      </c>
      <c r="E46" s="29">
        <v>0</v>
      </c>
      <c r="F46" s="29">
        <f t="shared" si="0"/>
        <v>-117</v>
      </c>
      <c r="G46" s="39">
        <f t="shared" si="1"/>
        <v>0</v>
      </c>
      <c r="H46" s="29">
        <v>137145</v>
      </c>
      <c r="I46" s="41" t="s">
        <v>167</v>
      </c>
      <c r="J46" s="7" t="s">
        <v>15</v>
      </c>
      <c r="K46" s="24" t="s">
        <v>13</v>
      </c>
      <c r="L46" s="16">
        <v>41929</v>
      </c>
      <c r="M46" s="6" t="s">
        <v>48</v>
      </c>
    </row>
    <row r="47" spans="1:13" ht="60" customHeight="1" x14ac:dyDescent="0.15">
      <c r="A47" s="27" t="s">
        <v>168</v>
      </c>
      <c r="B47" s="6" t="s">
        <v>12</v>
      </c>
      <c r="C47" s="29">
        <v>75</v>
      </c>
      <c r="D47" s="29">
        <v>189</v>
      </c>
      <c r="E47" s="29">
        <v>195</v>
      </c>
      <c r="F47" s="29">
        <f t="shared" si="0"/>
        <v>6</v>
      </c>
      <c r="G47" s="39">
        <f>E47/399</f>
        <v>0.48872180451127817</v>
      </c>
      <c r="H47" s="29">
        <v>131208</v>
      </c>
      <c r="I47" s="41" t="s">
        <v>169</v>
      </c>
      <c r="J47" s="7" t="s">
        <v>15</v>
      </c>
      <c r="K47" s="24" t="s">
        <v>13</v>
      </c>
      <c r="L47" s="17">
        <v>41358</v>
      </c>
      <c r="M47" s="6" t="s">
        <v>38</v>
      </c>
    </row>
    <row r="48" spans="1:13" ht="25.5" customHeight="1" x14ac:dyDescent="0.15">
      <c r="A48" s="27" t="s">
        <v>107</v>
      </c>
      <c r="B48" s="6" t="s">
        <v>12</v>
      </c>
      <c r="C48" s="29">
        <v>121</v>
      </c>
      <c r="D48" s="29"/>
      <c r="E48" s="29"/>
      <c r="F48" s="29"/>
      <c r="G48" s="39"/>
      <c r="H48" s="29"/>
      <c r="I48" s="41" t="s">
        <v>170</v>
      </c>
      <c r="J48" s="7" t="s">
        <v>15</v>
      </c>
      <c r="K48" s="24" t="s">
        <v>13</v>
      </c>
      <c r="L48" s="17">
        <v>41358</v>
      </c>
      <c r="M48" s="6" t="s">
        <v>38</v>
      </c>
    </row>
    <row r="49" spans="1:13" ht="25.5" customHeight="1" x14ac:dyDescent="0.15">
      <c r="A49" s="27" t="s">
        <v>108</v>
      </c>
      <c r="B49" s="6" t="s">
        <v>12</v>
      </c>
      <c r="C49" s="29">
        <v>28</v>
      </c>
      <c r="D49" s="29"/>
      <c r="E49" s="29"/>
      <c r="F49" s="29"/>
      <c r="G49" s="39"/>
      <c r="H49" s="29"/>
      <c r="I49" s="41" t="s">
        <v>172</v>
      </c>
      <c r="J49" s="7" t="s">
        <v>15</v>
      </c>
      <c r="K49" s="22" t="s">
        <v>19</v>
      </c>
      <c r="L49" s="20"/>
      <c r="M49" s="8"/>
    </row>
    <row r="50" spans="1:13" ht="45" customHeight="1" x14ac:dyDescent="0.15">
      <c r="A50" s="27" t="s">
        <v>109</v>
      </c>
      <c r="B50" s="6" t="s">
        <v>26</v>
      </c>
      <c r="C50" s="29">
        <v>935</v>
      </c>
      <c r="D50" s="29">
        <v>213</v>
      </c>
      <c r="E50" s="29">
        <v>296</v>
      </c>
      <c r="F50" s="29">
        <f t="shared" si="0"/>
        <v>83</v>
      </c>
      <c r="G50" s="39">
        <f>E50/884</f>
        <v>0.33484162895927599</v>
      </c>
      <c r="H50" s="41" t="s">
        <v>173</v>
      </c>
      <c r="I50" s="41" t="s">
        <v>174</v>
      </c>
      <c r="J50" s="7" t="s">
        <v>15</v>
      </c>
      <c r="K50" s="22" t="s">
        <v>19</v>
      </c>
      <c r="L50" s="20"/>
      <c r="M50" s="8"/>
    </row>
    <row r="51" spans="1:13" ht="25.5" customHeight="1" x14ac:dyDescent="0.15">
      <c r="A51" s="27" t="s">
        <v>110</v>
      </c>
      <c r="B51" s="6" t="s">
        <v>31</v>
      </c>
      <c r="C51" s="29">
        <v>317</v>
      </c>
      <c r="D51" s="29">
        <v>169</v>
      </c>
      <c r="E51" s="29">
        <v>109</v>
      </c>
      <c r="F51" s="29">
        <f t="shared" si="0"/>
        <v>-60</v>
      </c>
      <c r="G51" s="39">
        <f>E51/305</f>
        <v>0.35737704918032787</v>
      </c>
      <c r="H51" s="29" t="s">
        <v>163</v>
      </c>
      <c r="I51" s="41" t="s">
        <v>164</v>
      </c>
      <c r="J51" s="7" t="s">
        <v>15</v>
      </c>
      <c r="K51" s="22" t="s">
        <v>19</v>
      </c>
      <c r="L51" s="20"/>
      <c r="M51" s="8"/>
    </row>
    <row r="52" spans="1:13" ht="93" customHeight="1" x14ac:dyDescent="0.15">
      <c r="A52" s="27" t="s">
        <v>111</v>
      </c>
      <c r="B52" s="6" t="s">
        <v>32</v>
      </c>
      <c r="C52" s="29">
        <v>700</v>
      </c>
      <c r="D52" s="29">
        <v>108</v>
      </c>
      <c r="E52" s="29">
        <v>129</v>
      </c>
      <c r="F52" s="29">
        <f t="shared" si="0"/>
        <v>21</v>
      </c>
      <c r="G52" s="39">
        <f>E52/273</f>
        <v>0.47252747252747251</v>
      </c>
      <c r="H52" s="29" t="s">
        <v>186</v>
      </c>
      <c r="I52" s="41" t="s">
        <v>184</v>
      </c>
      <c r="J52" s="7" t="s">
        <v>15</v>
      </c>
      <c r="K52" s="22" t="s">
        <v>19</v>
      </c>
      <c r="L52" s="20"/>
      <c r="M52" s="8"/>
    </row>
    <row r="53" spans="1:13" ht="64" customHeight="1" x14ac:dyDescent="0.15">
      <c r="A53" s="27" t="s">
        <v>112</v>
      </c>
      <c r="B53" s="6" t="s">
        <v>31</v>
      </c>
      <c r="C53" s="29">
        <v>125</v>
      </c>
      <c r="D53" s="29">
        <v>18</v>
      </c>
      <c r="E53" s="29">
        <v>40</v>
      </c>
      <c r="F53" s="29">
        <f t="shared" si="0"/>
        <v>22</v>
      </c>
      <c r="G53" s="39">
        <f>E53/68</f>
        <v>0.58823529411764708</v>
      </c>
      <c r="H53" s="29" t="s">
        <v>185</v>
      </c>
      <c r="I53" s="41" t="s">
        <v>187</v>
      </c>
      <c r="J53" s="7" t="s">
        <v>15</v>
      </c>
      <c r="K53" s="22" t="s">
        <v>19</v>
      </c>
      <c r="L53" s="20"/>
      <c r="M53" s="8"/>
    </row>
    <row r="54" spans="1:13" ht="25.25" customHeight="1" x14ac:dyDescent="0.15">
      <c r="A54" s="28" t="s">
        <v>113</v>
      </c>
      <c r="B54" s="9" t="s">
        <v>21</v>
      </c>
      <c r="C54" s="30">
        <v>30</v>
      </c>
      <c r="D54" s="30"/>
      <c r="E54" s="30"/>
      <c r="F54" s="30"/>
      <c r="G54" s="40"/>
      <c r="H54" s="30"/>
      <c r="I54" s="43" t="s">
        <v>171</v>
      </c>
      <c r="J54" s="10" t="s">
        <v>15</v>
      </c>
      <c r="K54" s="23" t="s">
        <v>19</v>
      </c>
      <c r="L54" s="21"/>
      <c r="M54" s="11"/>
    </row>
    <row r="55" spans="1:13" ht="25.5" customHeight="1" x14ac:dyDescent="0.15">
      <c r="A55" s="27" t="s">
        <v>114</v>
      </c>
      <c r="B55" s="6" t="s">
        <v>31</v>
      </c>
      <c r="C55" s="29">
        <v>461</v>
      </c>
      <c r="D55" s="29"/>
      <c r="E55" s="29"/>
      <c r="F55" s="29"/>
      <c r="G55" s="39"/>
      <c r="H55" s="29"/>
      <c r="I55" s="41" t="s">
        <v>171</v>
      </c>
      <c r="J55" s="7" t="s">
        <v>15</v>
      </c>
      <c r="K55" s="22" t="s">
        <v>19</v>
      </c>
      <c r="L55" s="20"/>
      <c r="M55" s="8"/>
    </row>
    <row r="56" spans="1:13" ht="25.5" customHeight="1" x14ac:dyDescent="0.15">
      <c r="A56" s="27" t="s">
        <v>115</v>
      </c>
      <c r="B56" s="6" t="s">
        <v>26</v>
      </c>
      <c r="C56" s="29">
        <v>151</v>
      </c>
      <c r="D56" s="29"/>
      <c r="E56" s="29"/>
      <c r="F56" s="29"/>
      <c r="G56" s="39"/>
      <c r="H56" s="29"/>
      <c r="I56" s="41" t="s">
        <v>171</v>
      </c>
      <c r="J56" s="7" t="s">
        <v>15</v>
      </c>
      <c r="K56" s="22" t="s">
        <v>19</v>
      </c>
      <c r="L56" s="20"/>
      <c r="M56" s="8"/>
    </row>
    <row r="57" spans="1:13" ht="25.5" customHeight="1" x14ac:dyDescent="0.15">
      <c r="A57" s="27" t="s">
        <v>116</v>
      </c>
      <c r="B57" s="6" t="s">
        <v>12</v>
      </c>
      <c r="C57" s="29">
        <v>24</v>
      </c>
      <c r="D57" s="29"/>
      <c r="E57" s="29"/>
      <c r="F57" s="29"/>
      <c r="G57" s="39"/>
      <c r="H57" s="29"/>
      <c r="I57" s="41" t="s">
        <v>172</v>
      </c>
      <c r="J57" s="7" t="s">
        <v>15</v>
      </c>
      <c r="K57" s="22" t="s">
        <v>19</v>
      </c>
      <c r="L57" s="20"/>
      <c r="M57" s="8"/>
    </row>
    <row r="58" spans="1:13" ht="91" customHeight="1" x14ac:dyDescent="0.15">
      <c r="A58" s="27" t="s">
        <v>175</v>
      </c>
      <c r="B58" s="6" t="s">
        <v>26</v>
      </c>
      <c r="C58" s="29">
        <v>765</v>
      </c>
      <c r="D58" s="29"/>
      <c r="E58" s="29">
        <v>278</v>
      </c>
      <c r="F58" s="29"/>
      <c r="G58" s="39">
        <f>E58/C58</f>
        <v>0.3633986928104575</v>
      </c>
      <c r="H58" s="41" t="s">
        <v>176</v>
      </c>
      <c r="I58" s="41" t="s">
        <v>177</v>
      </c>
      <c r="J58" s="7" t="s">
        <v>15</v>
      </c>
      <c r="K58" s="22" t="s">
        <v>19</v>
      </c>
      <c r="L58" s="20"/>
      <c r="M58" s="8"/>
    </row>
    <row r="59" spans="1:13" ht="25.5" customHeight="1" x14ac:dyDescent="0.15">
      <c r="A59" s="27" t="s">
        <v>117</v>
      </c>
      <c r="B59" s="6" t="s">
        <v>12</v>
      </c>
      <c r="C59" s="29">
        <v>42</v>
      </c>
      <c r="D59" s="29"/>
      <c r="E59" s="29"/>
      <c r="F59" s="29"/>
      <c r="G59" s="39"/>
      <c r="H59" s="29"/>
      <c r="I59" s="41" t="s">
        <v>172</v>
      </c>
      <c r="J59" s="7" t="s">
        <v>15</v>
      </c>
      <c r="K59" s="22" t="s">
        <v>19</v>
      </c>
      <c r="L59" s="20"/>
      <c r="M59" s="8"/>
    </row>
    <row r="60" spans="1:13" ht="25.5" customHeight="1" x14ac:dyDescent="0.15">
      <c r="A60" s="27" t="s">
        <v>118</v>
      </c>
      <c r="B60" s="6" t="s">
        <v>8</v>
      </c>
      <c r="C60" s="29">
        <v>112</v>
      </c>
      <c r="D60" s="29">
        <v>39</v>
      </c>
      <c r="E60" s="29">
        <v>50</v>
      </c>
      <c r="F60" s="29">
        <f t="shared" ref="F60" si="2">E60-D60</f>
        <v>11</v>
      </c>
      <c r="G60" s="39">
        <f t="shared" ref="G60" si="3">E60/C60</f>
        <v>0.44642857142857145</v>
      </c>
      <c r="H60" s="29">
        <v>152894</v>
      </c>
      <c r="I60" s="41"/>
      <c r="J60" s="7" t="s">
        <v>15</v>
      </c>
      <c r="K60" s="22" t="s">
        <v>19</v>
      </c>
      <c r="L60" s="20"/>
      <c r="M60" s="8"/>
    </row>
    <row r="61" spans="1:13" ht="25.5" customHeight="1" x14ac:dyDescent="0.15">
      <c r="A61" s="27" t="s">
        <v>119</v>
      </c>
      <c r="B61" s="6" t="s">
        <v>16</v>
      </c>
      <c r="C61" s="29">
        <v>400</v>
      </c>
      <c r="D61" s="29"/>
      <c r="E61" s="29"/>
      <c r="F61" s="29"/>
      <c r="G61" s="39"/>
      <c r="H61" s="29"/>
      <c r="I61" s="41" t="s">
        <v>171</v>
      </c>
      <c r="J61" s="7" t="s">
        <v>9</v>
      </c>
      <c r="K61" s="22" t="s">
        <v>19</v>
      </c>
      <c r="L61" s="20"/>
      <c r="M61" s="8"/>
    </row>
    <row r="62" spans="1:13" ht="78" customHeight="1" x14ac:dyDescent="0.15">
      <c r="A62" s="27" t="s">
        <v>120</v>
      </c>
      <c r="B62" s="6" t="s">
        <v>26</v>
      </c>
      <c r="C62" s="29">
        <v>700</v>
      </c>
      <c r="D62" s="41">
        <v>570</v>
      </c>
      <c r="E62" s="29" t="s">
        <v>179</v>
      </c>
      <c r="F62" s="29" t="s">
        <v>179</v>
      </c>
      <c r="G62" s="39" t="s">
        <v>179</v>
      </c>
      <c r="H62" s="29" t="s">
        <v>178</v>
      </c>
      <c r="I62" s="41" t="s">
        <v>188</v>
      </c>
      <c r="J62" s="7" t="s">
        <v>15</v>
      </c>
      <c r="K62" s="22" t="s">
        <v>19</v>
      </c>
      <c r="L62" s="20"/>
      <c r="M62" s="8"/>
    </row>
    <row r="63" spans="1:13" ht="25.5" customHeight="1" x14ac:dyDescent="0.15">
      <c r="A63" s="27" t="s">
        <v>121</v>
      </c>
      <c r="B63" s="6" t="s">
        <v>18</v>
      </c>
      <c r="C63" s="31">
        <v>2675</v>
      </c>
      <c r="D63" s="31"/>
      <c r="E63" s="31"/>
      <c r="F63" s="31"/>
      <c r="G63" s="39"/>
      <c r="H63" s="31"/>
      <c r="I63" s="42" t="s">
        <v>171</v>
      </c>
      <c r="J63" s="7" t="s">
        <v>15</v>
      </c>
      <c r="K63" s="22" t="s">
        <v>19</v>
      </c>
      <c r="L63" s="20"/>
      <c r="M63" s="8"/>
    </row>
    <row r="64" spans="1:13" ht="25.5" customHeight="1" x14ac:dyDescent="0.15">
      <c r="A64" s="27" t="s">
        <v>122</v>
      </c>
      <c r="B64" s="6" t="s">
        <v>8</v>
      </c>
      <c r="C64" s="29">
        <v>93</v>
      </c>
      <c r="D64" s="29">
        <v>0</v>
      </c>
      <c r="E64" s="29">
        <v>46</v>
      </c>
      <c r="F64" s="29">
        <f t="shared" ref="F64:F65" si="4">E64-D64</f>
        <v>46</v>
      </c>
      <c r="G64" s="39">
        <f t="shared" ref="G64" si="5">E64/C64</f>
        <v>0.4946236559139785</v>
      </c>
      <c r="H64" s="29">
        <v>147508</v>
      </c>
      <c r="I64" s="41" t="s">
        <v>172</v>
      </c>
      <c r="J64" s="7" t="s">
        <v>15</v>
      </c>
      <c r="K64" s="22" t="s">
        <v>19</v>
      </c>
      <c r="L64" s="20"/>
      <c r="M64" s="8"/>
    </row>
    <row r="65" spans="1:13" ht="95" customHeight="1" x14ac:dyDescent="0.15">
      <c r="A65" s="27" t="s">
        <v>123</v>
      </c>
      <c r="B65" s="6" t="s">
        <v>26</v>
      </c>
      <c r="C65" s="31">
        <v>5500</v>
      </c>
      <c r="D65" s="31">
        <v>1980</v>
      </c>
      <c r="E65" s="31">
        <v>1270</v>
      </c>
      <c r="F65" s="29">
        <f t="shared" si="4"/>
        <v>-710</v>
      </c>
      <c r="G65" s="39">
        <f>E65/3242</f>
        <v>0.391733497840839</v>
      </c>
      <c r="H65" s="42" t="s">
        <v>180</v>
      </c>
      <c r="I65" s="42" t="s">
        <v>181</v>
      </c>
      <c r="J65" s="7" t="s">
        <v>15</v>
      </c>
      <c r="K65" s="22" t="s">
        <v>19</v>
      </c>
      <c r="L65" s="20"/>
      <c r="M65" s="8"/>
    </row>
    <row r="66" spans="1:13" ht="35" customHeight="1" x14ac:dyDescent="0.15">
      <c r="A66" s="47"/>
      <c r="B66" s="47" t="s">
        <v>189</v>
      </c>
      <c r="C66" s="50">
        <f>SUM(C$4:C65)</f>
        <v>46039</v>
      </c>
      <c r="D66" s="48">
        <f t="shared" ref="D66:E66" si="6">SUM(D4:D65)</f>
        <v>14308</v>
      </c>
      <c r="E66" s="48">
        <f t="shared" si="6"/>
        <v>9145</v>
      </c>
      <c r="F66" s="48">
        <f>SUM(F4:F65)</f>
        <v>-4871</v>
      </c>
      <c r="G66" s="49">
        <f>AVERAGE(G3:G65)</f>
        <v>0.35461878340353425</v>
      </c>
      <c r="H66" s="27"/>
    </row>
    <row r="67" spans="1:13" ht="35" customHeight="1" x14ac:dyDescent="0.15">
      <c r="A67" s="47"/>
      <c r="B67" s="47" t="s">
        <v>195</v>
      </c>
      <c r="C67" s="50">
        <f>SUM(C49:C65)</f>
        <v>13058</v>
      </c>
      <c r="D67" s="50">
        <f t="shared" ref="D67:G67" si="7">SUM(D49:D65)</f>
        <v>3097</v>
      </c>
      <c r="E67" s="50">
        <f t="shared" si="7"/>
        <v>2218</v>
      </c>
      <c r="F67" s="50">
        <f t="shared" si="7"/>
        <v>-587</v>
      </c>
      <c r="G67" s="49">
        <f>AVERAGE(G49:G65)</f>
        <v>0.43114573284732127</v>
      </c>
      <c r="H67" s="27"/>
    </row>
    <row r="68" spans="1:13" ht="28" customHeight="1" x14ac:dyDescent="0.15">
      <c r="A68" s="47"/>
      <c r="B68" s="55" t="s">
        <v>190</v>
      </c>
      <c r="C68" s="56">
        <f>SUM(C$4:C48)</f>
        <v>32981</v>
      </c>
      <c r="D68" s="56">
        <f>SUM(D$4:D48)</f>
        <v>11211</v>
      </c>
      <c r="E68" s="56">
        <f>SUM(E$4:E48)</f>
        <v>6927</v>
      </c>
      <c r="F68" s="56">
        <f>SUM(F$4:F48)</f>
        <v>-4284</v>
      </c>
      <c r="G68" s="57">
        <f>AVERAGE(G$4:G48)</f>
        <v>0.32679080178761172</v>
      </c>
      <c r="H68" s="47"/>
    </row>
    <row r="69" spans="1:13" ht="32" x14ac:dyDescent="0.15">
      <c r="A69" s="47"/>
      <c r="B69" s="51" t="s">
        <v>192</v>
      </c>
      <c r="C69" s="52">
        <f>SUM(C$4:C37)</f>
        <v>29866</v>
      </c>
      <c r="D69" s="52">
        <f>SUM(D$4:D37)</f>
        <v>9140</v>
      </c>
      <c r="E69" s="52">
        <f>SUM(E$4:E37)</f>
        <v>6049</v>
      </c>
      <c r="F69" s="52">
        <f>SUM(F$4:F37)</f>
        <v>-3091</v>
      </c>
      <c r="G69" s="58">
        <f>AVERAGE(G$4:G37)</f>
        <v>0.35436400107220106</v>
      </c>
      <c r="H69" s="47"/>
    </row>
    <row r="70" spans="1:13" ht="32" x14ac:dyDescent="0.15">
      <c r="A70" s="47"/>
      <c r="B70" s="53" t="s">
        <v>191</v>
      </c>
      <c r="C70" s="54">
        <f>SUM(C38:C48)</f>
        <v>3115</v>
      </c>
      <c r="D70" s="54">
        <f t="shared" ref="D70:E70" si="8">SUM(D38:D48)</f>
        <v>2071</v>
      </c>
      <c r="E70" s="54">
        <f t="shared" si="8"/>
        <v>878</v>
      </c>
      <c r="F70" s="54">
        <f>SUM(F38:F48)</f>
        <v>-1193</v>
      </c>
      <c r="G70" s="59">
        <f>AVERAGE(G38:G48)</f>
        <v>0.28696284726542703</v>
      </c>
      <c r="H70" s="47"/>
    </row>
    <row r="73" spans="1:13" x14ac:dyDescent="0.15">
      <c r="F73" s="46"/>
    </row>
  </sheetData>
  <sortState ref="A2:N63">
    <sortCondition descending="1" ref="L2:L63"/>
  </sortState>
  <hyperlinks>
    <hyperlink ref="A2"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2018-03-23T22:35:17Z</dcterms:created>
  <dcterms:modified xsi:type="dcterms:W3CDTF">2018-03-25T19:59:41Z</dcterms:modified>
</cp:coreProperties>
</file>